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9210" activeTab="3"/>
  </bookViews>
  <sheets>
    <sheet name="доходы" sheetId="1" r:id="rId1"/>
    <sheet name="функц. расходы" sheetId="2" r:id="rId2"/>
    <sheet name="источники" sheetId="3" r:id="rId3"/>
    <sheet name="ведом" sheetId="4" r:id="rId4"/>
  </sheets>
  <externalReferences>
    <externalReference r:id="rId7"/>
    <externalReference r:id="rId8"/>
    <externalReference r:id="rId9"/>
  </externalReferences>
  <definedNames>
    <definedName name="__bookmark_1">'[2]Доходы_НОВ'!#REF!</definedName>
    <definedName name="__bookmark_3">#REF!</definedName>
    <definedName name="__bookmark_4">#REF!</definedName>
    <definedName name="__bookmark_5">#REF!</definedName>
    <definedName name="_xlnm.Print_Titles" localSheetId="3">'ведом'!$11:$11</definedName>
    <definedName name="_xlnm.Print_Titles" localSheetId="0">'доходы'!$11:$11</definedName>
    <definedName name="_xlnm.Print_Titles" localSheetId="2">'источники'!$11:$11</definedName>
    <definedName name="_xlnm.Print_Titles" localSheetId="1">'функц. расходы'!$12:$12</definedName>
    <definedName name="_xlnm.Print_Area" localSheetId="3">'ведом'!$B$1:$J$367</definedName>
    <definedName name="_xlnm.Print_Area" localSheetId="0">'доходы'!$A$1:$D$107</definedName>
  </definedNames>
  <calcPr fullCalcOnLoad="1"/>
</workbook>
</file>

<file path=xl/sharedStrings.xml><?xml version="1.0" encoding="utf-8"?>
<sst xmlns="http://schemas.openxmlformats.org/spreadsheetml/2006/main" count="1916" uniqueCount="687">
  <si>
    <t>Основное мероприятие Проектирование сети автомобильных дорог местного значения</t>
  </si>
  <si>
    <t>Основное мероприятие Капитальный ремонт и ремонт сети автомобильных дорог местного значения</t>
  </si>
  <si>
    <t>МУНИЦИПАЛЬНОГО ОБРАЗОВАНИЯ НИКОЛЬСКИЙ СЕЛЬСОВЕТ ОРЕНБУРГСКОГО РАЙОНА ОРЕНБУРГСКОЙ ОБЛАСТИ</t>
  </si>
  <si>
    <t>МО Никольский сельсовет</t>
  </si>
  <si>
    <t>МО Никольский сельсовет Оренбургского района Оренбургской области</t>
  </si>
  <si>
    <t>муниципального образования Никольский сельсовет Оренбургского района Оренбургской области</t>
  </si>
  <si>
    <t>МО Никольский сельовет Оренбургского района Оренбургской области</t>
  </si>
  <si>
    <t>Основное мероприятие Бюджетные инвестиции в области градостроительной деятельности</t>
  </si>
  <si>
    <t>Основное мероприятие Проведение мероприятий в области градостроительной деятельности</t>
  </si>
  <si>
    <t>85 3 01 40051</t>
  </si>
  <si>
    <t xml:space="preserve">Софинансирование капитальных вложений в объекты муниципальной собственности  </t>
  </si>
  <si>
    <t>85 3 01 80010</t>
  </si>
  <si>
    <t xml:space="preserve">Капитальные вложения в объекты муниципальной собственности  </t>
  </si>
  <si>
    <t>85 3 01 S0010</t>
  </si>
  <si>
    <t>Софинансирование расходов по подготовке документов для внесения в государственный кадастр недвижимости сведений о границах муниципальных образований, границах населенных пунктов, территориальных зонах, зонах с особыми условиями использования территорий</t>
  </si>
  <si>
    <t>Расходы по подготовке документов для внесения в государственный кадастр недвижимости</t>
  </si>
  <si>
    <t>85 3 02 80820</t>
  </si>
  <si>
    <t>85 3 02 S0820</t>
  </si>
  <si>
    <t>Основное мероприятие Мероприятия в области жилищного фонда</t>
  </si>
  <si>
    <t>75 0 00 4005</t>
  </si>
  <si>
    <t>Основное мероприятие Бюджетные инвестиции в объекты капитального строительства муниципальной собственности</t>
  </si>
  <si>
    <t>85 5 01 40033</t>
  </si>
  <si>
    <t xml:space="preserve">Мероприятия в области жилищного хозяйства </t>
  </si>
  <si>
    <t>Основное мероприятие  Капитальный ремонт жилищного фонда</t>
  </si>
  <si>
    <t xml:space="preserve">Мероприятия в области коммунального хозяйства </t>
  </si>
  <si>
    <t>Основное мероприятие Благоустройство территории поселения</t>
  </si>
  <si>
    <t>Основное мероприятие Озеленение территории</t>
  </si>
  <si>
    <t>Основное мероприятие Освещение улиц</t>
  </si>
  <si>
    <t>Основное мероприятие  Организация ритуальных услуг и содержание мест захоронения</t>
  </si>
  <si>
    <t>Основное мероприятие Природоохранные мероприятия</t>
  </si>
  <si>
    <t>Основное мероприятие Развитие библиотечного дела</t>
  </si>
  <si>
    <t>Основное мероприятие Сохранение и развитие культуры</t>
  </si>
  <si>
    <t>Муниципальная программа "Социальная поддержка  граждан муниципального образования Чернореченский сельсовет Оренбургского района Оренбургской  области на 2016 – 2020 годы"</t>
  </si>
  <si>
    <t>88 0 00 00000</t>
  </si>
  <si>
    <t>88 0 01 00000</t>
  </si>
  <si>
    <t>Муниципальная  доплата к пенсиям муниципальным служащим</t>
  </si>
  <si>
    <t>88 0 01 20002</t>
  </si>
  <si>
    <t>Дополнительные меры социальной поддержки ветеранам Великой Отечественной войны, вдовам участников Великой Отечественной войны, труженикам тыла, пенсионерам, детям войны</t>
  </si>
  <si>
    <t>Организация и проведение социально-значимых мероприятий</t>
  </si>
  <si>
    <t>Предоставление материальной помощи гражданам, оказавшимся в трудной жизненной ситуации</t>
  </si>
  <si>
    <t>Основное мероприятие Муниципальная  доплата к пенсиям муниципальным служащим</t>
  </si>
  <si>
    <t>Основное мероприятие  Дополнительные меры социальной поддержки ветеранам Великой Отечественной войны, вдовам участников Великой Отечественной войны, труженикам тыла, пенсионерам, детям войны</t>
  </si>
  <si>
    <t>Основное мероприятие  Предоставление материальной помощи гражданам, оказавшимся в трудной жизненной ситуации</t>
  </si>
  <si>
    <t>88 0 02 00000</t>
  </si>
  <si>
    <t>88 0 02 20003</t>
  </si>
  <si>
    <t>Основное мероприятие  Организация и проведение социально-значимых мероприятий</t>
  </si>
  <si>
    <t>88 0 03 00000</t>
  </si>
  <si>
    <t>88 0 03 20005</t>
  </si>
  <si>
    <t>88 0 04 00000</t>
  </si>
  <si>
    <t>88 0 04 20006</t>
  </si>
  <si>
    <t>Основное мероприятие Мероприятия по социальной поддержке молодых семей и молодежи</t>
  </si>
  <si>
    <t>Подпрограмма "Спорт"</t>
  </si>
  <si>
    <t>81 3 00 00000</t>
  </si>
  <si>
    <t xml:space="preserve">Обеспечение условий для развития на территории поселения физической культуры </t>
  </si>
  <si>
    <t>Основное мероприятие  Развитие физической культуры и спорта</t>
  </si>
  <si>
    <t>81 3 01 00000</t>
  </si>
  <si>
    <t>81 3 01 90007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</si>
  <si>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</si>
  <si>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 xml:space="preserve">Муниципальная программа «Устойчивое развитие сельской территории муниципального образования ______________________  сельсовет Оренбургского района Оренбургской  области на 2016 – 2018 годы и на период до 2020 года»
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</si>
  <si>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</si>
  <si>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</si>
  <si>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</si>
  <si>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Иные межбюджетные трансферты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</si>
  <si>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</si>
  <si>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</si>
  <si>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</si>
  <si>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</si>
  <si>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1 17 00000 00 0000 180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</si>
  <si>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</si>
  <si>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СОВОКУПНЫЙ ДОХОД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</si>
  <si>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</si>
  <si>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</si>
  <si>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НАЛОГИ НА ИМУЩЕСТВО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</si>
  <si>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</si>
  <si>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</si>
  <si>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</si>
  <si>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</si>
  <si>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</si>
  <si>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</si>
  <si>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</si>
  <si>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</si>
  <si>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Код дохода</t>
  </si>
  <si>
    <t>Наименование</t>
  </si>
  <si>
    <t>2016 год</t>
  </si>
  <si>
    <t>ПРОЧИЕ БЕЗВОЗМЕЗДНЫЕ ПОСТУПЛЕНИЯ</t>
  </si>
  <si>
    <t>Наименование разделов и подразделов функциональной классификации</t>
  </si>
  <si>
    <t>РАСХОДЫ</t>
  </si>
  <si>
    <t>0100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</si>
  <si>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</si>
  <si>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</si>
  <si>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0102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</si>
  <si>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</si>
  <si>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</si>
  <si>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</si>
  <si>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</si>
  <si>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</si>
  <si>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</si>
  <si>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</si>
  <si>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</si>
  <si>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</si>
  <si>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</si>
  <si>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Мобилизационная и вневойсковая подготовка</t>
  </si>
  <si>
    <t>0200</t>
  </si>
  <si>
    <t>0203</t>
  </si>
  <si>
    <t>Органы юстиции</t>
  </si>
  <si>
    <t>0300</t>
  </si>
  <si>
    <t>0304</t>
  </si>
  <si>
    <t>0309</t>
  </si>
  <si>
    <t>0310</t>
  </si>
  <si>
    <t>0314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</si>
  <si>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</si>
  <si>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</si>
  <si>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0400</t>
  </si>
  <si>
    <t>0409</t>
  </si>
  <si>
    <t>Другие вопросы в области национальной экономики</t>
  </si>
  <si>
    <t>0412</t>
  </si>
  <si>
    <t>Жилищное хозяйство</t>
  </si>
  <si>
    <t>0500</t>
  </si>
  <si>
    <t>0501</t>
  </si>
  <si>
    <t>0502</t>
  </si>
  <si>
    <t>0503</t>
  </si>
  <si>
    <t>Коммунальное хозяйство</t>
  </si>
  <si>
    <t>Благоустройство</t>
  </si>
  <si>
    <t>0600</t>
  </si>
  <si>
    <t>Другие вопросы в области охраны окружающей среды</t>
  </si>
  <si>
    <t>0605</t>
  </si>
  <si>
    <t>Молодежная политика и оздоровление детей</t>
  </si>
  <si>
    <t>0700</t>
  </si>
  <si>
    <t>0707</t>
  </si>
  <si>
    <t>Культура</t>
  </si>
  <si>
    <t>0800</t>
  </si>
  <si>
    <t>0801</t>
  </si>
  <si>
    <t>Пенсионное обеспечение</t>
  </si>
  <si>
    <t>Социальное обеспечение населения</t>
  </si>
  <si>
    <t>1000</t>
  </si>
  <si>
    <t>1001</t>
  </si>
  <si>
    <t>1003</t>
  </si>
  <si>
    <t>Физическая культура</t>
  </si>
  <si>
    <t>1100</t>
  </si>
  <si>
    <t>1101</t>
  </si>
  <si>
    <t>Периодическая печать и издательства</t>
  </si>
  <si>
    <t>1200</t>
  </si>
  <si>
    <t>1202</t>
  </si>
  <si>
    <t>1300</t>
  </si>
  <si>
    <t>1301</t>
  </si>
  <si>
    <t>1400</t>
  </si>
  <si>
    <t>1403</t>
  </si>
  <si>
    <t>ИТОГО РАСХОДОВ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</si>
  <si>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</si>
  <si>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Код</t>
  </si>
  <si>
    <t>Источники финансирования дефицита бюджета - всего</t>
  </si>
  <si>
    <t>90  00  00  00  00  0000  000</t>
  </si>
  <si>
    <t>01  00  00  00  00  0000  000</t>
  </si>
  <si>
    <t>Кредиты кредитных организаций в валюте Российской Федерации</t>
  </si>
  <si>
    <t>01  02  00  00  00  0000  000</t>
  </si>
  <si>
    <t>Получение кредитов от кредитных организаций в валюте Российской Федерации</t>
  </si>
  <si>
    <t>01  02  00  00  00  0000  700</t>
  </si>
  <si>
    <t>01  02  00  00  10  0000  710</t>
  </si>
  <si>
    <t>Погашение кредитов, предоставленных кредитными организациями в валюте Российской Федерации</t>
  </si>
  <si>
    <t>01  02  00  00  00  0000  800</t>
  </si>
  <si>
    <t>01  02  00  00  10  0000  810</t>
  </si>
  <si>
    <t>Бюджетные кредиты от других бюджетов бюджетной системы Российской Федерации</t>
  </si>
  <si>
    <t>01  03  00  00  00  0000  000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</si>
  <si>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</si>
  <si>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01  03  01  00  00  0000  000</t>
  </si>
  <si>
    <t>01  03  01  00  10  0000  710</t>
  </si>
  <si>
    <t>01  03  01  00  10  0000  810</t>
  </si>
  <si>
    <t>Иные источники внутреннего финансирования дефицитов бюджетов</t>
  </si>
  <si>
    <t>01  06  00  00  00  0000  000</t>
  </si>
  <si>
    <t>Исполнение государственных и муниципальных гарантий в валюте Российской Федерации</t>
  </si>
  <si>
    <t>01  06  04  01  00  0000  000</t>
  </si>
  <si>
    <t>01  06  04  01  10  0000  810</t>
  </si>
  <si>
    <t>Возврат бюджетных кредитов, предоставленных внутри страны в валюте Российской Федерации</t>
  </si>
  <si>
    <t>01  06  05  00  00  0000  600</t>
  </si>
  <si>
    <t>01  06  05  01  10  0000  640</t>
  </si>
  <si>
    <t xml:space="preserve">Изменение остатков средств </t>
  </si>
  <si>
    <t>Изменение остатков средств на счетах по учету средств бюджетов</t>
  </si>
  <si>
    <t>01  05  00  00  00  0000  000</t>
  </si>
  <si>
    <t>Увеличение остатков средств бюджетов</t>
  </si>
  <si>
    <t>01  05  00  00  00  0000  500</t>
  </si>
  <si>
    <t>Увеличение прочих остатков денежных средств бюджетов</t>
  </si>
  <si>
    <t>Расходы по подготовке документов для внесения в государственный кадастр недвижимости.</t>
  </si>
  <si>
    <t>от 21  декабря 2015 г. № 18</t>
  </si>
  <si>
    <t>01  05  02  01  00  0000  510</t>
  </si>
  <si>
    <t>01  05  02  01  10  0000  510</t>
  </si>
  <si>
    <t>Уменьшение остатков средств бюджетов</t>
  </si>
  <si>
    <t>01  05  00  00  00  0000  600</t>
  </si>
  <si>
    <t>Уменьшение прочих остатков средств бюджетов</t>
  </si>
  <si>
    <t>01  05  02  00  00  0000  600</t>
  </si>
  <si>
    <t>Уменьшение прочих остатков денежных средств бюджетов</t>
  </si>
  <si>
    <t>01  05  02  01  00  0000  610</t>
  </si>
  <si>
    <t>01  05  02  01  10  0000  610</t>
  </si>
  <si>
    <t>ВЕД</t>
  </si>
  <si>
    <t>РЗ</t>
  </si>
  <si>
    <t>ПР</t>
  </si>
  <si>
    <t>ЦСР</t>
  </si>
  <si>
    <t>ВР</t>
  </si>
  <si>
    <t>01</t>
  </si>
  <si>
    <t>02</t>
  </si>
  <si>
    <t>04</t>
  </si>
  <si>
    <t>13</t>
  </si>
  <si>
    <t>07</t>
  </si>
  <si>
    <t>03</t>
  </si>
  <si>
    <t>11</t>
  </si>
  <si>
    <t>870</t>
  </si>
  <si>
    <t>09</t>
  </si>
  <si>
    <t>10</t>
  </si>
  <si>
    <t>810</t>
  </si>
  <si>
    <t>14</t>
  </si>
  <si>
    <t>05</t>
  </si>
  <si>
    <t>08</t>
  </si>
  <si>
    <t>12</t>
  </si>
  <si>
    <t>540</t>
  </si>
  <si>
    <t>06</t>
  </si>
  <si>
    <t>730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</si>
  <si>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</si>
  <si>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</si>
  <si>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</si>
  <si>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</si>
  <si>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</si>
  <si>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АДМИНИСТРАТИВНЫЕ ПЛАТЕЖИ И СБОРЫ</t>
  </si>
  <si>
    <t>Функционирование высшего должностного лица субъекта Российской  Федерации и муниципального образования</t>
  </si>
  <si>
    <t>2017 год</t>
  </si>
  <si>
    <t>РАСПРЕДЕЛЕНИЕ БЮДЖЕТНЫХ АССИГНОВАНИЙ</t>
  </si>
  <si>
    <t>тыс. руб.</t>
  </si>
  <si>
    <t>тыс.руб.</t>
  </si>
  <si>
    <t>к решению Совета депутатов</t>
  </si>
  <si>
    <t xml:space="preserve">ПОСТУПЛЕНИЕ ДОХОДОВ В БЮДЖЕТ </t>
  </si>
  <si>
    <t>Источники внутреннего финансирования дефицита бюджета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</si>
  <si>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</si>
  <si>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</si>
  <si>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</si>
  <si>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</si>
  <si>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</si>
  <si>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</si>
  <si>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</si>
  <si>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</si>
  <si>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</si>
  <si>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</si>
  <si>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 xml:space="preserve">Культура 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</si>
  <si>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</si>
  <si>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</si>
  <si>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</si>
  <si>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</si>
  <si>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</si>
  <si>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Прочие межбюджетные трансферты общего характера</t>
  </si>
  <si>
    <t>Резервные средства</t>
  </si>
  <si>
    <t>Обслуживание муниципального долга</t>
  </si>
  <si>
    <t>ВЕДОМСТВЕННАЯ СТРУКТУРА РАСХОДОВ БЮДЖЕТА</t>
  </si>
  <si>
    <t>Оценка недвижимости, признание прав и регулирование отношений по государственной  и муниципальной собственности</t>
  </si>
  <si>
    <t>Уплата членских взносов</t>
  </si>
  <si>
    <t>Уплата налогов, сборов и иных платежей</t>
  </si>
  <si>
    <t>Мероприятия по землеустройству и  землепользованию</t>
  </si>
  <si>
    <t>Бюджетные инвестиции в объекты капитального строительства муниципальной собственности, не включенные в муниципальные программы</t>
  </si>
  <si>
    <t>Мероприятия в области коммунального хозяйства</t>
  </si>
  <si>
    <t>Природоохранные мероприятия</t>
  </si>
  <si>
    <t>Развитие библиотечного дела</t>
  </si>
  <si>
    <t>Сохранение и развитие культуры</t>
  </si>
  <si>
    <t>00</t>
  </si>
  <si>
    <t>Дотации на выравнивание бюджетной обеспеченности поселений из областного бюджета</t>
  </si>
  <si>
    <t>Акцизы по подакцизным товарам (продукции), производимым на территории Российской Федерации</t>
  </si>
  <si>
    <t>Налог на имущество физических лиц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</si>
  <si>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</si>
  <si>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</si>
  <si>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</si>
  <si>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Доходы от продажи земельных участков, находящихся в государственной и муниципальной собственности</t>
  </si>
  <si>
    <t>Прочие поступления от денежных взысканий (штрафов) и иных сумм в возмещение ущерба</t>
  </si>
  <si>
    <t>Дотации на выравнивание бюджетной обеспеченности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</si>
  <si>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</si>
  <si>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</si>
  <si>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01  03  01  00  00  0000  800</t>
  </si>
  <si>
    <t>01  03  01  00  00  0000  700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</si>
  <si>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</si>
  <si>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</si>
  <si>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</si>
  <si>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240</t>
  </si>
  <si>
    <t>от 21 декабря 2015г. № 18</t>
  </si>
  <si>
    <t>МО Никольский сельсовет Оренбургского района Оренбургской области от 21 декабря 2015г. № 18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</si>
  <si>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</si>
  <si>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</si>
  <si>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Дотации бюджетам на поддержку мер по обеспечению сбалансированности бюджетов</t>
  </si>
  <si>
    <t xml:space="preserve">  на 2016 год 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</si>
  <si>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</si>
  <si>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</si>
  <si>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</si>
  <si>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</si>
  <si>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</si>
  <si>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</si>
  <si>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</si>
  <si>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</si>
  <si>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</si>
  <si>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</si>
  <si>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ИСТОЧНИКИ ВНУТРЕННЕГО ФИНАНСИРОВАНИЯ ДЕФИЦИТОВ БЮДЖЕТОВ</t>
  </si>
  <si>
    <t>НА 2016 ГОД</t>
  </si>
  <si>
    <t>Утвержденные бюджетные назначения</t>
  </si>
  <si>
    <t>Исполнено</t>
  </si>
  <si>
    <t>1 00 00000 00 0000 000</t>
  </si>
  <si>
    <t>1 01 00000 00 0000 000</t>
  </si>
  <si>
    <t>1 01 02010 01 0000 110</t>
  </si>
  <si>
    <t>1 01 02020 01 0000 110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</si>
  <si>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</si>
  <si>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</si>
  <si>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</si>
  <si>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1 03 02000 01 0000 110</t>
  </si>
  <si>
    <t>1 03 02230 01 0000 110</t>
  </si>
  <si>
    <t>1 03 02240 01 0000 110</t>
  </si>
  <si>
    <t>1 03 02250 01 0000 110</t>
  </si>
  <si>
    <t>1 03 02260 01 0000 110</t>
  </si>
  <si>
    <t>1 05 00000 00 0000 000</t>
  </si>
  <si>
    <t>1 05 03000 01 0000 110</t>
  </si>
  <si>
    <t>1 05 03010 01 0000 110</t>
  </si>
  <si>
    <t>1 05 03020 01 0000 110</t>
  </si>
  <si>
    <t>0,00</t>
  </si>
  <si>
    <t>1 06 00000 00 0000 000</t>
  </si>
  <si>
    <t>1 06 01000 00 0000 110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</si>
  <si>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</si>
  <si>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</si>
  <si>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</si>
  <si>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1 06 06030 00 0000 110</t>
  </si>
  <si>
    <t>Земельный налог с организаций</t>
  </si>
  <si>
    <t>1 06 06033 10 0000 110</t>
  </si>
  <si>
    <t>Земельный налог с организаций,обладающих земельным участком, расположенным в границах сельских поселений.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</si>
  <si>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</si>
  <si>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</si>
  <si>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</si>
  <si>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</si>
  <si>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</si>
  <si>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</si>
  <si>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</si>
  <si>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</si>
  <si>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1 09 00000 00 0000 000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</si>
  <si>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</si>
  <si>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</si>
  <si>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</si>
  <si>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года)</t>
  </si>
  <si>
    <t>1 09 04053 10 0000 110</t>
  </si>
  <si>
    <t>Земельный налог (по обязательствам, возникшим до 1 января 2006 года), мобилизуемый на территориях сельских поселений</t>
  </si>
  <si>
    <t>1 11 00000 00 0000 000</t>
  </si>
  <si>
    <t>1 11 05000 00 0000 120</t>
  </si>
  <si>
    <t>1 11 050200 00 000 120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</si>
  <si>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</si>
  <si>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</si>
  <si>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1 11 05030 00 0000 120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</si>
  <si>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</si>
  <si>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</si>
  <si>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</si>
  <si>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</si>
  <si>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</si>
  <si>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Приложение № 3</t>
  </si>
  <si>
    <t>Приложение № 6</t>
  </si>
  <si>
    <t>Приложение № 2</t>
  </si>
  <si>
    <t>БЮДЖЕТА МУНИЦИПАЛЬНОГО ОБРАЗОВАНИЯ НИКОЛЬСКИЙ СЕЛЬСОВЕТ ОРЕНБУРГСКОГО РАЙОНА ОРЕНБУРГСКОЙ ОБЛАСТИ НА 2016 ГОД</t>
  </si>
  <si>
    <t>Приложение № 1</t>
  </si>
  <si>
    <r>
      <t>Дотации на выравнивание бюджетной обеспеченности поселений из районного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бюджета</t>
    </r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</si>
  <si>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</si>
  <si>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</si>
  <si>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</si>
  <si>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1 13 00000 00 0000 000</t>
  </si>
  <si>
    <t>1 13 02000 00 0000 130</t>
  </si>
  <si>
    <t xml:space="preserve"> 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</si>
  <si>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</si>
  <si>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</si>
  <si>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</si>
  <si>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1 14 00000 00 0000 000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</si>
  <si>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</si>
  <si>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</si>
  <si>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</si>
  <si>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</si>
  <si>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</si>
  <si>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</si>
  <si>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</si>
  <si>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</si>
  <si>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</si>
  <si>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</si>
  <si>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</si>
  <si>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1 15 00000 00 0000 000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</si>
  <si>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</si>
  <si>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</si>
  <si>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</si>
  <si>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</si>
  <si>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1 16 00000 00 0000 000</t>
  </si>
  <si>
    <t>1 16 90000 00 0000 140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</si>
  <si>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</si>
  <si>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</si>
  <si>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1 17 00000 00 0000 000</t>
  </si>
  <si>
    <t>1 17 01000 00 0000 180</t>
  </si>
  <si>
    <t>Невыясненные поступления</t>
  </si>
  <si>
    <t>1 17 01050 10 0000 180</t>
  </si>
  <si>
    <t>Невыясненные поступления, зачисляемые в бюджеты сельских поселений</t>
  </si>
  <si>
    <t>1 17 05000 00 0000 180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</si>
  <si>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</si>
  <si>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</si>
  <si>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</si>
  <si>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2 00 00000 00 0000 000</t>
  </si>
  <si>
    <t>2 02 00000 00 0000 000</t>
  </si>
  <si>
    <t>2 02 01000 00 0000 151</t>
  </si>
  <si>
    <t>2 02 01001 00 0000 151</t>
  </si>
  <si>
    <t>2 02 01001 10 0000 151</t>
  </si>
  <si>
    <t>Дотации бюджетам сельских поселений на выравнивание бюджетной обеспеченности</t>
  </si>
  <si>
    <t>2 02 01001 10 0001 151</t>
  </si>
  <si>
    <t>2 02 01001 10 0002 151</t>
  </si>
  <si>
    <t>2 02 01003 00 0000 151</t>
  </si>
  <si>
    <t>2 02 01003 10 0000 151</t>
  </si>
  <si>
    <t>Дотации бюджетам сельских поселений на поддержку мер по обеспечению сбалансированности бюджетов</t>
  </si>
  <si>
    <t>2 02 03000 00 0000 151</t>
  </si>
  <si>
    <t>Субвенции бюджетам субъектов Российской Федерации и муниципальных образований</t>
  </si>
  <si>
    <t>2 02 03003 00 0000 151</t>
  </si>
  <si>
    <t>2 02 03003 10 0000 151</t>
  </si>
  <si>
    <t>Субвенции бюджетам сельских поселений на государственную регистрацию актов гражданского состояния</t>
  </si>
  <si>
    <t>2 02 03015 00 0000 151</t>
  </si>
  <si>
    <t>2 02 03015 10 0000 151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</si>
  <si>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</si>
  <si>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2 07 00000 00 0000 000</t>
  </si>
  <si>
    <t>2 07 05000 10 0000 180</t>
  </si>
  <si>
    <t>Прочие безвозмездные поступления в бюджеты сельских поселений</t>
  </si>
  <si>
    <t>2 07 05010 10 0000 180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</si>
  <si>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</si>
  <si>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2 07 05030 10 0000 180</t>
  </si>
  <si>
    <t>ИТОГО  ДОХОДОВ</t>
  </si>
  <si>
    <t>Оренбургского района Оренбургской области</t>
  </si>
  <si>
    <t xml:space="preserve">НА 2016 ГОД </t>
  </si>
  <si>
    <t>Обеспечение деятельности главы муниципального образования</t>
  </si>
  <si>
    <t>75 0 00 10001</t>
  </si>
  <si>
    <t>Обеспечение деятельности Совета депутатов</t>
  </si>
  <si>
    <t>75 0 00 10003</t>
  </si>
  <si>
    <t>Обеспечение деятельности председателя Совета депутатов</t>
  </si>
  <si>
    <t>Обеспечение деятельности исполнительных органов местного самоуправления (центральный аппарат)</t>
  </si>
  <si>
    <t>75 0 00 10002</t>
  </si>
  <si>
    <t>Социальные выплаты гражданам, кроме публичных нормативных социальных выплат</t>
  </si>
  <si>
    <t>Исполнение судебных актов</t>
  </si>
  <si>
    <t>Организационное и материально-техническое обеспечение подготовки и проведения муниципальных выборов</t>
  </si>
  <si>
    <t>75 0 00 90006</t>
  </si>
  <si>
    <t>2018 год</t>
  </si>
  <si>
    <t>320</t>
  </si>
  <si>
    <t>830</t>
  </si>
  <si>
    <t>850</t>
  </si>
  <si>
    <t>Резервный фонд администрации муниципального образования поселения</t>
  </si>
  <si>
    <t>75 0 00 00001</t>
  </si>
  <si>
    <t>Финансовое обеспечение муниципальных услуг и работ в сфере хозяйственного обслуживания органов местного самоуправления</t>
  </si>
  <si>
    <t>75 0 00 70003</t>
  </si>
  <si>
    <t>Расходы на выплаты персоналу казенных учреждений</t>
  </si>
  <si>
    <t>110</t>
  </si>
  <si>
    <t>75 0 00 90002</t>
  </si>
  <si>
    <t>75 0 00 90004</t>
  </si>
  <si>
    <t>75 0 00 90009</t>
  </si>
  <si>
    <t>Выполнение других общегосударственных вопросы</t>
  </si>
  <si>
    <t>75 0 00 90010</t>
  </si>
  <si>
    <t>Муниципальная программа «Устойчивое развитие сельской территории муниципального образования ___________________   сельсовет Оренбургского района Оренбургской  области на 2016 – 2018 годы и на период до 2020 года»</t>
  </si>
  <si>
    <t>85 0 00 00000</t>
  </si>
  <si>
    <t>Подпрограмма «Управление муниципальным имуществом и земельными ресурсами»</t>
  </si>
  <si>
    <t>85 1 00 00000</t>
  </si>
  <si>
    <t>Основное мероприятие "Оценка недвижимости, признание прав и регулирование отношений по государственной и муниципальной собственности"</t>
  </si>
  <si>
    <t>85 1 01 00000</t>
  </si>
  <si>
    <t>Оценка недвижимости, признание прав и регулирование отношений по государственной и муниципальной собственности</t>
  </si>
  <si>
    <t>85 1 01 90043</t>
  </si>
  <si>
    <t xml:space="preserve">Основное мероприятие "Мероприятия по землеустройству и землепользованию" </t>
  </si>
  <si>
    <t>85 1 02 00000</t>
  </si>
  <si>
    <t xml:space="preserve">Мероприятия по землеустройству и землепользованию </t>
  </si>
  <si>
    <t>85 1 02 90044</t>
  </si>
  <si>
    <t>Осуществление первичного воинского учета на территориях, где отсутствуют военные комиссариаты</t>
  </si>
  <si>
    <t>75 0 00 51180</t>
  </si>
  <si>
    <t>75 0 00 59300</t>
  </si>
  <si>
    <t>Участие в предупреждении и ликвидации последствий чрезвычайных ситуаций в границах поселения</t>
  </si>
  <si>
    <t>75 0 00 90008</t>
  </si>
  <si>
    <t>Обеспечение деятельности учреждений муниципальной пожарной охраны</t>
  </si>
  <si>
    <t>75 0 00 70004</t>
  </si>
  <si>
    <t>Субсидии бюджетным учреждениям</t>
  </si>
  <si>
    <t>610</t>
  </si>
  <si>
    <t>Обеспечение первичных мер пожарной безопасности в границах населенных пунктов поселения</t>
  </si>
  <si>
    <t>75 0 00 90012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</si>
  <si>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</si>
  <si>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Муниципальная программа "Пожарная безопасность территории муниципального образования Подгородне-Покровский  сельсовет Оренбургского района Оренбургской  области на 2016 – 2018 годы и на период до 2020 года"
</t>
  </si>
  <si>
    <t>83 0 00 00000</t>
  </si>
  <si>
    <t>Основное мероприятие "Обеспечение первичных мер пожарной безопасности в границах населенных пунктов поселения"</t>
  </si>
  <si>
    <t>83 0 01 00000</t>
  </si>
  <si>
    <t>83 0 01 90013</t>
  </si>
  <si>
    <t>83 0 01 70006</t>
  </si>
  <si>
    <t>83 0 01 7006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</si>
  <si>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</si>
  <si>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75 0 00 90003</t>
  </si>
  <si>
    <t>Строительство автомобильных дорог местного значения</t>
  </si>
  <si>
    <t>75 0 00 90024</t>
  </si>
  <si>
    <t>Реконструкция сети автомобильных дорог местного значения</t>
  </si>
  <si>
    <t>75 0 00 90025</t>
  </si>
  <si>
    <t>Проектирование сети автомобильных дорог местного значения</t>
  </si>
  <si>
    <t>75 0 00 90026</t>
  </si>
  <si>
    <t>Капитальный ремонт и ремонт сети автомобильных дорог местного значения</t>
  </si>
  <si>
    <t>75 0 00 90027</t>
  </si>
  <si>
    <t>Содержание сети автомобильных дорог общего пользования местного значения</t>
  </si>
  <si>
    <t>75 0 00 90028</t>
  </si>
  <si>
    <t>Подпрограмма "Дорожное хозяйство"</t>
  </si>
  <si>
    <t>85 2 00 00000</t>
  </si>
  <si>
    <t>85 2 01 00000</t>
  </si>
  <si>
    <t>85 2 01 90045</t>
  </si>
  <si>
    <t>85 2 02 00000</t>
  </si>
  <si>
    <t>85 2 02 90046</t>
  </si>
  <si>
    <t>85 2 03 00000</t>
  </si>
  <si>
    <t>85 2 03 90047</t>
  </si>
  <si>
    <t>85 2 04 00000</t>
  </si>
  <si>
    <t>85 2 04 90048</t>
  </si>
  <si>
    <t>85 2 05 00000</t>
  </si>
  <si>
    <t>85 2 05 90049</t>
  </si>
  <si>
    <t>Основное мероприятие "Содержание сети автомобильных дорог общего пользования местного значения"</t>
  </si>
  <si>
    <t>85 2 06 00000</t>
  </si>
  <si>
    <t>85 2 06 90050</t>
  </si>
  <si>
    <t>75 0 00 90014</t>
  </si>
  <si>
    <t>Бюджетные инвестиции</t>
  </si>
  <si>
    <t>410</t>
  </si>
  <si>
    <t>Подпрограмма «Развитие системы градорегулирования»</t>
  </si>
  <si>
    <t>85 3 00 00000</t>
  </si>
  <si>
    <t>85 3 01 00000</t>
  </si>
  <si>
    <t>Бюджетные инвестиции в области градостроительной деятельности</t>
  </si>
  <si>
    <t>85 3 02 00000</t>
  </si>
  <si>
    <t>Проведение мероприятий в области градостроительной деятельности</t>
  </si>
  <si>
    <t>85 3 02  90052</t>
  </si>
  <si>
    <t>75 0 00 40005</t>
  </si>
  <si>
    <t>Содержание муниципального жилищного фонда</t>
  </si>
  <si>
    <t>75 0 00 90015</t>
  </si>
  <si>
    <t>75 0 00 90029</t>
  </si>
  <si>
    <t>Подпрограмма «Жилищное хозяйство»</t>
  </si>
  <si>
    <t>85 4 00 00000</t>
  </si>
  <si>
    <t>85 4 01 00000</t>
  </si>
  <si>
    <t>Капитальный ремонт жилищного фонда</t>
  </si>
  <si>
    <t>85 4 01 90031</t>
  </si>
  <si>
    <t>85 4 02 00000</t>
  </si>
  <si>
    <t>Мероприятия в области жилищного фонда</t>
  </si>
  <si>
    <t>85 4 02 90032</t>
  </si>
  <si>
    <t>75 0 00 90030</t>
  </si>
  <si>
    <t>Подпрограмма «Коммунальное хозяйство и модернизация объектов коммунальной инфраструктуры»</t>
  </si>
  <si>
    <t>85 5 00 00000</t>
  </si>
  <si>
    <t>85 5 01 00000</t>
  </si>
  <si>
    <t>Бюджетные инвестиции в объекты капитального строительства муниципальной собственности</t>
  </si>
  <si>
    <t>Основное мероприятие "Проведение мероприятий по модернизации объектов коммунальной инфраструктуры муниципального образования поселения"</t>
  </si>
  <si>
    <t>85 5 02 00000</t>
  </si>
  <si>
    <t>Проведение мероприятий по модернизации объектов коммунальной инфраструктуры муниципального образования поселения</t>
  </si>
  <si>
    <t>85 5 02 90034</t>
  </si>
  <si>
    <t>Основное мероприятие "Мероприятия в области коммунального хозяйства"</t>
  </si>
  <si>
    <t>Администрация муниципального образования Никольский сельсовет Оренбургского района Оренбургской области</t>
  </si>
  <si>
    <t>608</t>
  </si>
  <si>
    <t>85 5 03 00000</t>
  </si>
  <si>
    <t xml:space="preserve">85 5 03 90035 </t>
  </si>
  <si>
    <t>Подпрограмма  «Комплексное освоение и развитие территории»</t>
  </si>
  <si>
    <t>85 7 00 00000</t>
  </si>
  <si>
    <t>Основное мероприятие "Обеспечение мероприятий комплексного освоения и развития территории"</t>
  </si>
  <si>
    <t>85 7 01 00000</t>
  </si>
  <si>
    <t>Обеспечение мероприятий комплексного освоения и развития территории</t>
  </si>
  <si>
    <t>85 7 01 90040</t>
  </si>
  <si>
    <t>Программа «Комплексное развитие системы коммунальной инфраструктуры муниципального образования _________________ сельсовет на 2013-2020 гг.»</t>
  </si>
  <si>
    <t>86 0 00 00000</t>
  </si>
  <si>
    <t xml:space="preserve">Основное мероприятие «Комплексное развитие системы коммунальной инфраструктуры" </t>
  </si>
  <si>
    <t>86 0 01 00000</t>
  </si>
  <si>
    <t>Реконструкция системы водоснабжения в с.Черноречье</t>
  </si>
  <si>
    <t>86 0 01 40004</t>
  </si>
  <si>
    <t>Благоустройство территории поселения</t>
  </si>
  <si>
    <t>75 0 00 90017</t>
  </si>
  <si>
    <t>Озеленение территорий</t>
  </si>
  <si>
    <t>75 0 00 90018</t>
  </si>
  <si>
    <t>Освещение улиц</t>
  </si>
  <si>
    <t>75 0 00 90019</t>
  </si>
  <si>
    <t>Организация ритуальных услуг и содержание мест захоронения</t>
  </si>
  <si>
    <t>75 0 00 90020</t>
  </si>
  <si>
    <t>Подпрограмма «Развитие в сфере благоустройства территории»</t>
  </si>
  <si>
    <t>85 6 00 00000</t>
  </si>
  <si>
    <t>85 6 01 00000</t>
  </si>
  <si>
    <t>85 6 01 90036</t>
  </si>
  <si>
    <t>85 6 02 00000</t>
  </si>
  <si>
    <t>Озеленение территории</t>
  </si>
  <si>
    <t>85 6 02 90037</t>
  </si>
  <si>
    <t>85 6 03 00000</t>
  </si>
  <si>
    <t>85 6 03 90038</t>
  </si>
  <si>
    <t>85 6 04 00000</t>
  </si>
  <si>
    <t>85 6 04 90039</t>
  </si>
  <si>
    <t>75 0 00 90016</t>
  </si>
  <si>
    <t>Подпрограмма «Развитие системы экологии и природоохранных мероприятий»</t>
  </si>
  <si>
    <t>85 8 00 00000</t>
  </si>
  <si>
    <t>85 8 01 00000</t>
  </si>
  <si>
    <t>85 8 01 90041</t>
  </si>
  <si>
    <t>Осуществление мероприятий по работе с детьми и молодежью в поселении</t>
  </si>
  <si>
    <t>75 0 00 90021</t>
  </si>
  <si>
    <t>Муниципальная программа «Развитие культуры села  на 2014-2018 годы»</t>
  </si>
  <si>
    <t>81 0 00 00000</t>
  </si>
  <si>
    <t>Подпрограмма "Наследие"</t>
  </si>
  <si>
    <t>81 1 00 00000</t>
  </si>
  <si>
    <t>81 1 01 00000</t>
  </si>
  <si>
    <t>81 1 01 70005</t>
  </si>
  <si>
    <t>Подпрограмма "Культура"</t>
  </si>
  <si>
    <t>81 2 00 00000</t>
  </si>
  <si>
    <t>81 2 01 00000</t>
  </si>
  <si>
    <t>81 2 01 70011</t>
  </si>
  <si>
    <t>Организация, проведение и участие, учреждениями культуры, в мероприятиях в сфере культуры</t>
  </si>
  <si>
    <t>81 2 01 70012</t>
  </si>
  <si>
    <t>Организация, проведение и участие в мероприятиях в сфере культуры органами исполнительной власти</t>
  </si>
  <si>
    <t>81 2 01 90005</t>
  </si>
  <si>
    <t>Доплаты к пенсиям, дополнительное пенсионное обеспечение</t>
  </si>
  <si>
    <t>75 0 00 20001</t>
  </si>
  <si>
    <t>Публичные нормативные социальные выплаты гражданам</t>
  </si>
  <si>
    <t>310</t>
  </si>
  <si>
    <t>Мероприятия в области по социальной политике</t>
  </si>
  <si>
    <t>75 0 00 20004</t>
  </si>
  <si>
    <t>Комплексная программа «Молодое Черноречье» на 2013-2017 гг.</t>
  </si>
  <si>
    <t>82 0 00 00000</t>
  </si>
  <si>
    <t>82 0 01 00000</t>
  </si>
  <si>
    <t>Мероприятия по поддержке молодых семей и молодежи</t>
  </si>
  <si>
    <t>82 0 01 20008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</si>
  <si>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</si>
  <si>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75 0 00 90023</t>
  </si>
  <si>
    <t>Муниципальная программа «Развитие физической культуры и спорта муниципального образования Подгородне-Покровский сельсовет Оренбургского района Оренбургской  области на 2016 – 2018 годы и на период до 2020 года»</t>
  </si>
  <si>
    <t>84 0 00 00000</t>
  </si>
  <si>
    <t>Основное мероприятие "Обеспечение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поселения"</t>
  </si>
  <si>
    <t>84 0 01 00000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</si>
  <si>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</si>
  <si>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84 0 01 90042</t>
  </si>
  <si>
    <t>Расходы на опубликование муниципальных правовых актов</t>
  </si>
  <si>
    <t>75 0 00 90011</t>
  </si>
  <si>
    <t>75 0 00 90001</t>
  </si>
  <si>
    <t>МЕЖБЮДЖЕТНЫЕ ТРАНСФЕРТЫ ОБЩЕГО ХАРАКТЕРА БЮДЖЕТАМ БЮДЖЕТНОЙ СИСТЕМЫ РОССИЙСКОЙ ФЕДЕРАЦИИ</t>
  </si>
  <si>
    <t>Расходые обязательства за счет иных межбюджетных трансфертов</t>
  </si>
  <si>
    <t>75 0 00 66666</t>
  </si>
  <si>
    <t>2 02 02000 00 0000 151</t>
  </si>
  <si>
    <t xml:space="preserve"> Прочие субсидии бюджетам сельских поселений
</t>
  </si>
  <si>
    <t xml:space="preserve"> Субсидии бюджетам бюджетной системы Российской Федерации (межбюджетные субсидии) 
</t>
  </si>
  <si>
    <t xml:space="preserve"> Субсидии бюджетам на софинансирование капитальных вложений в объекты государственной (муниципальной) собственности
</t>
  </si>
  <si>
    <t>2 02 02077 00 0000 151</t>
  </si>
  <si>
    <t>2 02 02077 10 0000 151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</si>
  <si>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</si>
  <si>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2 02 02999 00 0000 151</t>
  </si>
  <si>
    <t>Прочие субсидии</t>
  </si>
  <si>
    <t>2 02 02999 10 0000 151</t>
  </si>
  <si>
    <t>Муниципальная программа «Устойчивое развитие сельской территории муниципального образования Никольский сельсовет Оренбургского района Оренбургской  области на 2016 – 2018 годы и на период до 2020 года»</t>
  </si>
  <si>
    <t>Муниципальная программа «Развитие культуры села Никольское  на 2014-2018 годы»</t>
  </si>
  <si>
    <t xml:space="preserve"> </t>
  </si>
  <si>
    <t>ПО РАЗДЕЛАМ И ПОДРАЗДЕЛАМ РАСХОДОВ КЛАССИФИКАЦИИ РАСХОДОВ БЮДЖЕТОВ</t>
  </si>
  <si>
    <t xml:space="preserve">                                                                                                        </t>
  </si>
  <si>
    <t>2 02 02021 00 0000 151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</si>
  <si>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</si>
  <si>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2 02 02021 10 0000 151</t>
  </si>
  <si>
    <t>Субсидии бюджетам сельских поселений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</si>
  <si>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1 01 02000 01 0000 110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</si>
  <si>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</si>
  <si>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</si>
  <si>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</si>
  <si>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</si>
  <si>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2 02 04012 10 0000 151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</si>
  <si>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</si>
  <si>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2 02 04012 00 0000 151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</si>
  <si>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</si>
  <si>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2 02 04000 00 0000 151</t>
  </si>
  <si>
    <t>0406</t>
  </si>
  <si>
    <t xml:space="preserve"> Водное хозяйство</t>
  </si>
  <si>
    <t xml:space="preserve"> Прочие межбюджетные трансферты общего характера</t>
  </si>
  <si>
    <t xml:space="preserve"> Обслуживание государственного внутреннего и муниципального долга</t>
  </si>
  <si>
    <t>МЕЖБЮДЖЕТНЫЕ ТРАНСФЕРТЫ ОБЩЕГО ХАРАКТЕРА БЮДЖЕТАМ БЮДЖЕТНОЙ</t>
  </si>
  <si>
    <t xml:space="preserve"> СРЕДСТВА МАССОВОЙ ИНФОРМАЦИИ</t>
  </si>
  <si>
    <t xml:space="preserve"> ОБРАЗОВАНИЕ</t>
  </si>
  <si>
    <t xml:space="preserve"> ЖИЛИЩНО-КОММУНАЛЬНОЕ ХОЗЯЙСТВО</t>
  </si>
  <si>
    <t>ОБЩЕГОСУДАРСТВЕННЫЕ ВОПРОСЫ</t>
  </si>
  <si>
    <t>75 0 00 10004</t>
  </si>
  <si>
    <t>Непрограммные мероприятия</t>
  </si>
  <si>
    <t>75 0 00 00000</t>
  </si>
  <si>
    <t>Основное мероприятие Обеспечение первичных мер пожарной безопасности в границах населенных пунктов поселения</t>
  </si>
  <si>
    <t>Подпрограмма «Пожарная безопасность»</t>
  </si>
  <si>
    <t>85 9 00 00000</t>
  </si>
  <si>
    <t>85 9 01 00000</t>
  </si>
  <si>
    <t xml:space="preserve"> Обеспечение первичных мер пожарной безопасности в границах населенных пунктов поселения</t>
  </si>
  <si>
    <t>85 9 01 90053</t>
  </si>
  <si>
    <t xml:space="preserve">Муниципальная  программа «Предупреждение и ликвидация последствий чрезвычайных ситуаций природного и техногенного характера, проявлений экстремизма и терроризма, реализация мер пожарной безопасности и развитие гражданской обороны в муниципальном образовании ____________________________ (сель(пос)совет на 2016– 2018 годы и на период до 2020 года"» </t>
  </si>
  <si>
    <t>89 0 00 00000</t>
  </si>
  <si>
    <t>Подпрограмма "Противопожарная безопасность и защита населения от чрезвычайных ситуаций"</t>
  </si>
  <si>
    <t>Основное мероприятие Обеспечение противопожарной защиты населенных пунктов и муниципальных объектов муниципальных образований</t>
  </si>
  <si>
    <t>Обеспечение противопожарной защиты населенных пунктов и муниципальных объектов муниципальных образований</t>
  </si>
  <si>
    <t>89 2 00 00000</t>
  </si>
  <si>
    <t>89 2 01 00000</t>
  </si>
  <si>
    <t>89 2 01 90055</t>
  </si>
  <si>
    <t>Подпрограмма Противодействие экстремизму и профилактика терроризма"</t>
  </si>
  <si>
    <t>Основное мероприятие Организация и обеспечение деятельности народной дружины</t>
  </si>
  <si>
    <t>Организация и обеспечение деятельности народной дружины</t>
  </si>
  <si>
    <t>89 1 00 00000</t>
  </si>
  <si>
    <t>89 1 01 00000</t>
  </si>
  <si>
    <t>89 1 01 90054</t>
  </si>
  <si>
    <t>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</si>
  <si>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Капитальный ремонт гидротехнических сооружений</t>
  </si>
  <si>
    <t>75 0 00 R0160</t>
  </si>
  <si>
    <t>75 0 00 L0160</t>
  </si>
  <si>
    <t>Основное мероприятие Капитальный ремонт и ремонт автомобильных дорог общего пользования населенных пунктов</t>
  </si>
  <si>
    <t>Капитальный ремонт и ремонт автомобильных дорог общего пользования населенных пунктов</t>
  </si>
  <si>
    <t>Основное мероприятие Строительство автомобильных дорог местного значения</t>
  </si>
  <si>
    <t>Основное мероприятие Реконструкция сети автомобильных дорог местного значения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</si>
</sst>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_р_._-;\-* #,##0.0_р_._-;_-* &quot;-&quot;??_р_._-;_-@_-"/>
    <numFmt numFmtId="170" formatCode="_-* #,##0_р_._-;\-* #,##0_р_._-;_-* &quot;-&quot;??_р_._-;_-@_-"/>
    <numFmt numFmtId="171" formatCode="0_ ;[Red]\-0\ "/>
    <numFmt numFmtId="172" formatCode="#,##0.00;[Red]\-#,##0.00;0.00"/>
    <numFmt numFmtId="173" formatCode="00\.00\.00"/>
    <numFmt numFmtId="174" formatCode="000"/>
    <numFmt numFmtId="175" formatCode="000\.00\.00"/>
    <numFmt numFmtId="176" formatCode="0000000"/>
    <numFmt numFmtId="177" formatCode="00"/>
    <numFmt numFmtId="178" formatCode="0000"/>
    <numFmt numFmtId="179" formatCode="000\.00\.000\.0"/>
    <numFmt numFmtId="180" formatCode="0.0000000"/>
    <numFmt numFmtId="181" formatCode="0.00000000"/>
    <numFmt numFmtId="182" formatCode="0.000000"/>
    <numFmt numFmtId="183" formatCode="0.00000"/>
    <numFmt numFmtId="184" formatCode="0.0000"/>
    <numFmt numFmtId="185" formatCode="0.000"/>
    <numFmt numFmtId="186" formatCode="0.00_ ;[Red]\-0.00\ "/>
    <numFmt numFmtId="187" formatCode="0.0_ ;[Red]\-0.0\ "/>
    <numFmt numFmtId="188" formatCode="0.000_ ;[Red]\-0.000\ "/>
    <numFmt numFmtId="189" formatCode="0.0000_ ;[Red]\-0.0000\ "/>
    <numFmt numFmtId="190" formatCode="_-* #,##0.000_р_._-;\-* #,##0.000_р_._-;_-* &quot;-&quot;??_р_._-;_-@_-"/>
    <numFmt numFmtId="191" formatCode="_-* #,##0.0_р_._-;\-* #,##0.0_р_._-;_-* &quot;-&quot;?_р_._-;_-@_-"/>
    <numFmt numFmtId="192" formatCode="&quot;&quot;###,##0.00"/>
  </numFmts>
  <fonts count="4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10" xfId="0" applyFont="1" applyBorder="1" applyAlignment="1" applyProtection="1">
      <alignment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21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justify"/>
    </xf>
    <xf numFmtId="0" fontId="20" fillId="0" borderId="0" xfId="0" applyFont="1" applyAlignment="1">
      <alignment horizontal="center"/>
    </xf>
    <xf numFmtId="0" fontId="24" fillId="0" borderId="0" xfId="0" applyFont="1" applyFill="1" applyAlignment="1" applyProtection="1">
      <alignment horizontal="center"/>
      <protection locked="0"/>
    </xf>
    <xf numFmtId="169" fontId="22" fillId="0" borderId="0" xfId="86" applyNumberFormat="1" applyFont="1" applyFill="1" applyAlignment="1" applyProtection="1">
      <alignment horizontal="right"/>
      <protection/>
    </xf>
    <xf numFmtId="169" fontId="22" fillId="0" borderId="0" xfId="86" applyNumberFormat="1" applyFont="1" applyAlignment="1" applyProtection="1">
      <alignment/>
      <protection locked="0"/>
    </xf>
    <xf numFmtId="169" fontId="22" fillId="0" borderId="10" xfId="86" applyNumberFormat="1" applyFont="1" applyBorder="1" applyAlignment="1" applyProtection="1">
      <alignment horizontal="center" vertical="center"/>
      <protection/>
    </xf>
    <xf numFmtId="169" fontId="22" fillId="0" borderId="10" xfId="86" applyNumberFormat="1" applyFont="1" applyBorder="1" applyAlignment="1" applyProtection="1">
      <alignment/>
      <protection/>
    </xf>
    <xf numFmtId="0" fontId="24" fillId="0" borderId="0" xfId="0" applyFont="1" applyFill="1" applyAlignment="1" applyProtection="1">
      <alignment horizontal="right"/>
      <protection/>
    </xf>
    <xf numFmtId="169" fontId="0" fillId="0" borderId="0" xfId="88" applyNumberFormat="1" applyFont="1" applyFill="1" applyAlignment="1" applyProtection="1">
      <alignment/>
      <protection/>
    </xf>
    <xf numFmtId="169" fontId="0" fillId="0" borderId="0" xfId="88" applyNumberFormat="1" applyFont="1" applyFill="1" applyAlignment="1" applyProtection="1">
      <alignment/>
      <protection locked="0"/>
    </xf>
    <xf numFmtId="169" fontId="0" fillId="0" borderId="0" xfId="88" applyNumberFormat="1" applyFont="1" applyFill="1" applyAlignment="1" applyProtection="1">
      <alignment horizontal="right"/>
      <protection locked="0"/>
    </xf>
    <xf numFmtId="169" fontId="0" fillId="0" borderId="10" xfId="88" applyNumberFormat="1" applyFont="1" applyFill="1" applyBorder="1" applyAlignment="1" applyProtection="1">
      <alignment horizontal="center" vertical="center"/>
      <protection/>
    </xf>
    <xf numFmtId="169" fontId="0" fillId="0" borderId="10" xfId="88" applyNumberFormat="1" applyFont="1" applyFill="1" applyBorder="1" applyAlignment="1" applyProtection="1">
      <alignment horizontal="center" vertical="center"/>
      <protection locked="0"/>
    </xf>
    <xf numFmtId="49" fontId="22" fillId="0" borderId="10" xfId="78" applyNumberFormat="1" applyFont="1" applyFill="1" applyBorder="1" applyAlignment="1">
      <alignment horizontal="center" vertical="top"/>
      <protection/>
    </xf>
    <xf numFmtId="0" fontId="22" fillId="0" borderId="10" xfId="78" applyFont="1" applyFill="1" applyBorder="1" applyAlignment="1">
      <alignment vertical="top" wrapText="1"/>
      <protection/>
    </xf>
    <xf numFmtId="169" fontId="22" fillId="0" borderId="10" xfId="88" applyNumberFormat="1" applyFont="1" applyFill="1" applyBorder="1" applyAlignment="1" applyProtection="1">
      <alignment vertical="top"/>
      <protection/>
    </xf>
    <xf numFmtId="49" fontId="22" fillId="7" borderId="10" xfId="78" applyNumberFormat="1" applyFont="1" applyFill="1" applyBorder="1" applyAlignment="1">
      <alignment horizontal="center" vertical="top"/>
      <protection/>
    </xf>
    <xf numFmtId="0" fontId="22" fillId="7" borderId="10" xfId="78" applyFont="1" applyFill="1" applyBorder="1" applyAlignment="1">
      <alignment vertical="top" wrapText="1"/>
      <protection/>
    </xf>
    <xf numFmtId="169" fontId="22" fillId="7" borderId="10" xfId="88" applyNumberFormat="1" applyFont="1" applyFill="1" applyBorder="1" applyAlignment="1" applyProtection="1">
      <alignment vertical="top"/>
      <protection/>
    </xf>
    <xf numFmtId="169" fontId="22" fillId="0" borderId="10" xfId="88" applyNumberFormat="1" applyFont="1" applyFill="1" applyBorder="1" applyAlignment="1" applyProtection="1">
      <alignment vertical="top"/>
      <protection locked="0"/>
    </xf>
    <xf numFmtId="169" fontId="22" fillId="7" borderId="10" xfId="88" applyNumberFormat="1" applyFont="1" applyFill="1" applyBorder="1" applyAlignment="1" applyProtection="1">
      <alignment vertical="top"/>
      <protection locked="0"/>
    </xf>
    <xf numFmtId="49" fontId="22" fillId="0" borderId="10" xfId="78" applyNumberFormat="1" applyFont="1" applyBorder="1" applyAlignment="1">
      <alignment horizontal="center" vertical="top"/>
      <protection/>
    </xf>
    <xf numFmtId="0" fontId="22" fillId="0" borderId="10" xfId="78" applyFont="1" applyBorder="1" applyAlignment="1">
      <alignment vertical="top" wrapText="1"/>
      <protection/>
    </xf>
    <xf numFmtId="169" fontId="22" fillId="15" borderId="10" xfId="88" applyNumberFormat="1" applyFont="1" applyFill="1" applyBorder="1" applyAlignment="1" applyProtection="1">
      <alignment vertical="top"/>
      <protection/>
    </xf>
    <xf numFmtId="0" fontId="24" fillId="0" borderId="0" xfId="77" applyFont="1">
      <alignment/>
      <protection/>
    </xf>
    <xf numFmtId="0" fontId="24" fillId="0" borderId="0" xfId="77" applyFont="1" applyFill="1" applyProtection="1">
      <alignment/>
      <protection/>
    </xf>
    <xf numFmtId="0" fontId="24" fillId="0" borderId="0" xfId="77" applyFont="1" applyFill="1" applyAlignment="1" applyProtection="1">
      <alignment/>
      <protection/>
    </xf>
    <xf numFmtId="169" fontId="24" fillId="0" borderId="0" xfId="90" applyNumberFormat="1" applyFont="1" applyFill="1" applyAlignment="1" applyProtection="1">
      <alignment/>
      <protection/>
    </xf>
    <xf numFmtId="0" fontId="24" fillId="0" borderId="0" xfId="77" applyFont="1" applyFill="1" applyProtection="1">
      <alignment/>
      <protection locked="0"/>
    </xf>
    <xf numFmtId="0" fontId="24" fillId="0" borderId="0" xfId="77" applyFont="1" applyFill="1" applyAlignment="1" applyProtection="1">
      <alignment horizontal="center"/>
      <protection locked="0"/>
    </xf>
    <xf numFmtId="0" fontId="24" fillId="0" borderId="0" xfId="77" applyFont="1" applyFill="1" applyAlignment="1" applyProtection="1">
      <alignment/>
      <protection locked="0"/>
    </xf>
    <xf numFmtId="169" fontId="24" fillId="0" borderId="0" xfId="90" applyNumberFormat="1" applyFont="1" applyFill="1" applyAlignment="1" applyProtection="1">
      <alignment horizontal="center"/>
      <protection locked="0"/>
    </xf>
    <xf numFmtId="169" fontId="24" fillId="0" borderId="0" xfId="90" applyNumberFormat="1" applyFont="1" applyFill="1" applyAlignment="1" applyProtection="1">
      <alignment horizontal="right"/>
      <protection locked="0"/>
    </xf>
    <xf numFmtId="0" fontId="27" fillId="0" borderId="11" xfId="77" applyFont="1" applyBorder="1" applyAlignment="1">
      <alignment horizontal="center" vertical="center" wrapText="1"/>
      <protection/>
    </xf>
    <xf numFmtId="0" fontId="27" fillId="0" borderId="12" xfId="77" applyFont="1" applyBorder="1" applyAlignment="1">
      <alignment horizontal="center" vertical="center" wrapText="1"/>
      <protection/>
    </xf>
    <xf numFmtId="0" fontId="27" fillId="0" borderId="0" xfId="77" applyFont="1" applyBorder="1" applyAlignment="1">
      <alignment horizontal="center" vertical="center" wrapText="1"/>
      <protection/>
    </xf>
    <xf numFmtId="0" fontId="27" fillId="0" borderId="13" xfId="77" applyFont="1" applyBorder="1" applyAlignment="1">
      <alignment horizontal="center" vertical="center" wrapText="1"/>
      <protection/>
    </xf>
    <xf numFmtId="0" fontId="27" fillId="0" borderId="14" xfId="77" applyFont="1" applyBorder="1" applyAlignment="1">
      <alignment horizontal="center" vertical="center" wrapText="1"/>
      <protection/>
    </xf>
    <xf numFmtId="0" fontId="24" fillId="0" borderId="0" xfId="77" applyFont="1" applyAlignment="1">
      <alignment vertical="center"/>
      <protection/>
    </xf>
    <xf numFmtId="0" fontId="24" fillId="0" borderId="0" xfId="0" applyFont="1" applyFill="1" applyAlignment="1" applyProtection="1">
      <alignment vertical="top" wrapText="1"/>
      <protection locked="0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/>
      <protection/>
    </xf>
    <xf numFmtId="0" fontId="24" fillId="0" borderId="0" xfId="0" applyFont="1" applyFill="1" applyAlignment="1">
      <alignment/>
    </xf>
    <xf numFmtId="0" fontId="25" fillId="0" borderId="10" xfId="0" applyFont="1" applyFill="1" applyBorder="1" applyAlignment="1">
      <alignment horizontal="center" vertical="center"/>
    </xf>
    <xf numFmtId="0" fontId="25" fillId="4" borderId="10" xfId="0" applyFont="1" applyFill="1" applyBorder="1" applyAlignment="1" applyProtection="1">
      <alignment vertical="top" wrapText="1"/>
      <protection locked="0"/>
    </xf>
    <xf numFmtId="49" fontId="25" fillId="4" borderId="10" xfId="0" applyNumberFormat="1" applyFont="1" applyFill="1" applyBorder="1" applyAlignment="1" applyProtection="1">
      <alignment horizontal="center"/>
      <protection/>
    </xf>
    <xf numFmtId="49" fontId="25" fillId="4" borderId="10" xfId="0" applyNumberFormat="1" applyFont="1" applyFill="1" applyBorder="1" applyAlignment="1" applyProtection="1">
      <alignment horizontal="center" vertical="center"/>
      <protection locked="0"/>
    </xf>
    <xf numFmtId="49" fontId="29" fillId="4" borderId="10" xfId="0" applyNumberFormat="1" applyFont="1" applyFill="1" applyBorder="1" applyAlignment="1" applyProtection="1">
      <alignment horizontal="center" vertical="center"/>
      <protection locked="0"/>
    </xf>
    <xf numFmtId="49" fontId="25" fillId="4" borderId="10" xfId="0" applyNumberFormat="1" applyFont="1" applyFill="1" applyBorder="1" applyAlignment="1" applyProtection="1">
      <alignment horizontal="center"/>
      <protection locked="0"/>
    </xf>
    <xf numFmtId="0" fontId="25" fillId="4" borderId="10" xfId="0" applyFont="1" applyFill="1" applyBorder="1" applyAlignment="1" applyProtection="1">
      <alignment horizontal="center"/>
      <protection/>
    </xf>
    <xf numFmtId="0" fontId="24" fillId="0" borderId="10" xfId="0" applyFont="1" applyFill="1" applyBorder="1" applyAlignment="1" applyProtection="1">
      <alignment vertical="top" wrapText="1"/>
      <protection locked="0"/>
    </xf>
    <xf numFmtId="49" fontId="24" fillId="0" borderId="10" xfId="0" applyNumberFormat="1" applyFont="1" applyFill="1" applyBorder="1" applyAlignment="1" applyProtection="1">
      <alignment horizontal="center"/>
      <protection/>
    </xf>
    <xf numFmtId="49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7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0" borderId="10" xfId="0" applyNumberFormat="1" applyFont="1" applyFill="1" applyBorder="1" applyAlignment="1" applyProtection="1">
      <alignment horizontal="center"/>
      <protection locked="0"/>
    </xf>
    <xf numFmtId="0" fontId="24" fillId="0" borderId="10" xfId="0" applyFont="1" applyFill="1" applyBorder="1" applyAlignment="1" applyProtection="1">
      <alignment horizontal="center"/>
      <protection/>
    </xf>
    <xf numFmtId="0" fontId="24" fillId="0" borderId="10" xfId="0" applyFont="1" applyFill="1" applyBorder="1" applyAlignment="1" applyProtection="1">
      <alignment horizontal="center"/>
      <protection locked="0"/>
    </xf>
    <xf numFmtId="0" fontId="25" fillId="4" borderId="10" xfId="0" applyFont="1" applyFill="1" applyBorder="1" applyAlignment="1" applyProtection="1">
      <alignment vertical="center" wrapText="1"/>
      <protection locked="0"/>
    </xf>
    <xf numFmtId="0" fontId="24" fillId="0" borderId="10" xfId="0" applyNumberFormat="1" applyFont="1" applyFill="1" applyBorder="1" applyAlignment="1" applyProtection="1">
      <alignment vertical="top" wrapText="1"/>
      <protection locked="0"/>
    </xf>
    <xf numFmtId="0" fontId="24" fillId="0" borderId="0" xfId="0" applyFont="1" applyFill="1" applyAlignment="1">
      <alignment horizontal="center" vertical="center"/>
    </xf>
    <xf numFmtId="0" fontId="24" fillId="15" borderId="10" xfId="0" applyFont="1" applyFill="1" applyBorder="1" applyAlignment="1" applyProtection="1">
      <alignment vertical="top" wrapText="1"/>
      <protection locked="0"/>
    </xf>
    <xf numFmtId="0" fontId="24" fillId="15" borderId="10" xfId="0" applyFont="1" applyFill="1" applyBorder="1" applyAlignment="1" applyProtection="1">
      <alignment horizontal="center"/>
      <protection/>
    </xf>
    <xf numFmtId="49" fontId="24" fillId="15" borderId="10" xfId="0" applyNumberFormat="1" applyFont="1" applyFill="1" applyBorder="1" applyAlignment="1" applyProtection="1">
      <alignment horizontal="center" vertical="center"/>
      <protection locked="0"/>
    </xf>
    <xf numFmtId="49" fontId="27" fillId="15" borderId="10" xfId="0" applyNumberFormat="1" applyFont="1" applyFill="1" applyBorder="1" applyAlignment="1" applyProtection="1">
      <alignment horizontal="center" vertical="center"/>
      <protection locked="0"/>
    </xf>
    <xf numFmtId="49" fontId="24" fillId="15" borderId="10" xfId="0" applyNumberFormat="1" applyFont="1" applyFill="1" applyBorder="1" applyAlignment="1" applyProtection="1">
      <alignment horizontal="center"/>
      <protection locked="0"/>
    </xf>
    <xf numFmtId="0" fontId="28" fillId="15" borderId="10" xfId="0" applyFont="1" applyFill="1" applyBorder="1" applyAlignment="1" applyProtection="1">
      <alignment horizontal="center"/>
      <protection/>
    </xf>
    <xf numFmtId="0" fontId="24" fillId="15" borderId="0" xfId="0" applyFont="1" applyFill="1" applyAlignment="1">
      <alignment/>
    </xf>
    <xf numFmtId="0" fontId="24" fillId="15" borderId="10" xfId="0" applyFont="1" applyFill="1" applyBorder="1" applyAlignment="1" applyProtection="1">
      <alignment horizontal="center"/>
      <protection locked="0"/>
    </xf>
    <xf numFmtId="0" fontId="25" fillId="15" borderId="10" xfId="0" applyFont="1" applyFill="1" applyBorder="1" applyAlignment="1" applyProtection="1">
      <alignment horizontal="center"/>
      <protection/>
    </xf>
    <xf numFmtId="49" fontId="25" fillId="15" borderId="10" xfId="0" applyNumberFormat="1" applyFont="1" applyFill="1" applyBorder="1" applyAlignment="1" applyProtection="1">
      <alignment horizontal="center" vertical="center"/>
      <protection locked="0"/>
    </xf>
    <xf numFmtId="0" fontId="24" fillId="15" borderId="0" xfId="0" applyFont="1" applyFill="1" applyAlignment="1">
      <alignment horizontal="left" vertical="center"/>
    </xf>
    <xf numFmtId="0" fontId="24" fillId="15" borderId="10" xfId="0" applyFont="1" applyFill="1" applyBorder="1" applyAlignment="1" applyProtection="1">
      <alignment horizontal="left" vertical="center" wrapText="1"/>
      <protection locked="0"/>
    </xf>
    <xf numFmtId="0" fontId="24" fillId="15" borderId="10" xfId="0" applyFont="1" applyFill="1" applyBorder="1" applyAlignment="1" applyProtection="1">
      <alignment horizontal="center" vertical="center"/>
      <protection/>
    </xf>
    <xf numFmtId="0" fontId="24" fillId="15" borderId="10" xfId="0" applyFont="1" applyFill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/>
      <protection locked="0"/>
    </xf>
    <xf numFmtId="0" fontId="24" fillId="0" borderId="15" xfId="0" applyFont="1" applyFill="1" applyBorder="1" applyAlignment="1" applyProtection="1">
      <alignment horizontal="center"/>
      <protection locked="0"/>
    </xf>
    <xf numFmtId="49" fontId="24" fillId="0" borderId="15" xfId="0" applyNumberFormat="1" applyFont="1" applyFill="1" applyBorder="1" applyAlignment="1" applyProtection="1">
      <alignment horizontal="center" vertical="center"/>
      <protection locked="0"/>
    </xf>
    <xf numFmtId="49" fontId="24" fillId="0" borderId="15" xfId="0" applyNumberFormat="1" applyFont="1" applyFill="1" applyBorder="1" applyAlignment="1" applyProtection="1">
      <alignment horizont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24" fillId="15" borderId="10" xfId="0" applyFont="1" applyFill="1" applyBorder="1" applyAlignment="1" applyProtection="1">
      <alignment/>
      <protection locked="0"/>
    </xf>
    <xf numFmtId="0" fontId="24" fillId="15" borderId="0" xfId="0" applyFont="1" applyFill="1" applyAlignment="1">
      <alignment horizontal="center" vertical="center"/>
    </xf>
    <xf numFmtId="0" fontId="25" fillId="7" borderId="10" xfId="0" applyFont="1" applyFill="1" applyBorder="1" applyAlignment="1" applyProtection="1">
      <alignment vertical="top" wrapText="1"/>
      <protection locked="0"/>
    </xf>
    <xf numFmtId="0" fontId="25" fillId="7" borderId="10" xfId="0" applyFont="1" applyFill="1" applyBorder="1" applyAlignment="1" applyProtection="1">
      <alignment horizontal="center"/>
      <protection/>
    </xf>
    <xf numFmtId="49" fontId="25" fillId="7" borderId="10" xfId="0" applyNumberFormat="1" applyFont="1" applyFill="1" applyBorder="1" applyAlignment="1" applyProtection="1">
      <alignment horizontal="center" vertical="center"/>
      <protection locked="0"/>
    </xf>
    <xf numFmtId="49" fontId="29" fillId="7" borderId="10" xfId="0" applyNumberFormat="1" applyFont="1" applyFill="1" applyBorder="1" applyAlignment="1" applyProtection="1">
      <alignment horizontal="center" vertical="center"/>
      <protection locked="0"/>
    </xf>
    <xf numFmtId="49" fontId="25" fillId="7" borderId="10" xfId="0" applyNumberFormat="1" applyFont="1" applyFill="1" applyBorder="1" applyAlignment="1" applyProtection="1">
      <alignment horizontal="center"/>
      <protection locked="0"/>
    </xf>
    <xf numFmtId="0" fontId="24" fillId="0" borderId="10" xfId="0" applyFont="1" applyFill="1" applyBorder="1" applyAlignment="1">
      <alignment horizontal="center"/>
    </xf>
    <xf numFmtId="49" fontId="24" fillId="0" borderId="0" xfId="0" applyNumberFormat="1" applyFont="1" applyFill="1" applyAlignment="1" applyProtection="1">
      <alignment horizontal="center" vertical="center"/>
      <protection locked="0"/>
    </xf>
    <xf numFmtId="49" fontId="27" fillId="0" borderId="0" xfId="0" applyNumberFormat="1" applyFont="1" applyFill="1" applyAlignment="1" applyProtection="1">
      <alignment horizontal="center" vertical="center"/>
      <protection locked="0"/>
    </xf>
    <xf numFmtId="49" fontId="24" fillId="0" borderId="0" xfId="0" applyNumberFormat="1" applyFont="1" applyFill="1" applyAlignment="1" applyProtection="1">
      <alignment horizontal="center"/>
      <protection locked="0"/>
    </xf>
    <xf numFmtId="0" fontId="24" fillId="0" borderId="0" xfId="77" applyFont="1" applyFill="1" applyAlignment="1" applyProtection="1">
      <alignment wrapText="1"/>
      <protection/>
    </xf>
    <xf numFmtId="169" fontId="22" fillId="0" borderId="0" xfId="86" applyNumberFormat="1" applyFont="1" applyFill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169" fontId="22" fillId="0" borderId="0" xfId="86" applyNumberFormat="1" applyFont="1" applyFill="1" applyBorder="1" applyAlignment="1" applyProtection="1">
      <alignment/>
      <protection/>
    </xf>
    <xf numFmtId="169" fontId="24" fillId="0" borderId="0" xfId="88" applyNumberFormat="1" applyFont="1" applyFill="1" applyAlignment="1" applyProtection="1">
      <alignment/>
      <protection/>
    </xf>
    <xf numFmtId="169" fontId="22" fillId="0" borderId="0" xfId="86" applyNumberFormat="1" applyFont="1" applyFill="1" applyBorder="1" applyAlignment="1" applyProtection="1">
      <alignment wrapText="1"/>
      <protection/>
    </xf>
    <xf numFmtId="0" fontId="22" fillId="0" borderId="0" xfId="0" applyFont="1" applyAlignment="1" applyProtection="1">
      <alignment horizontal="center" wrapText="1"/>
      <protection locked="0"/>
    </xf>
    <xf numFmtId="0" fontId="22" fillId="0" borderId="0" xfId="0" applyFont="1" applyAlignment="1" applyProtection="1">
      <alignment wrapText="1"/>
      <protection locked="0"/>
    </xf>
    <xf numFmtId="49" fontId="27" fillId="4" borderId="10" xfId="0" applyNumberFormat="1" applyFont="1" applyFill="1" applyBorder="1" applyAlignment="1" applyProtection="1">
      <alignment horizontal="center" vertical="center"/>
      <protection locked="0"/>
    </xf>
    <xf numFmtId="0" fontId="23" fillId="4" borderId="10" xfId="0" applyFont="1" applyFill="1" applyBorder="1" applyAlignment="1" applyProtection="1">
      <alignment horizontal="left" vertical="center" wrapText="1"/>
      <protection/>
    </xf>
    <xf numFmtId="49" fontId="27" fillId="15" borderId="10" xfId="0" applyNumberFormat="1" applyFont="1" applyFill="1" applyBorder="1" applyAlignment="1">
      <alignment horizontal="center" wrapText="1"/>
    </xf>
    <xf numFmtId="49" fontId="24" fillId="15" borderId="10" xfId="0" applyNumberFormat="1" applyFont="1" applyFill="1" applyBorder="1" applyAlignment="1" applyProtection="1">
      <alignment horizontal="center"/>
      <protection/>
    </xf>
    <xf numFmtId="176" fontId="21" fillId="0" borderId="10" xfId="54" applyNumberFormat="1" applyFont="1" applyFill="1" applyBorder="1" applyAlignment="1" applyProtection="1">
      <alignment horizontal="left" vertical="top" wrapText="1"/>
      <protection hidden="1"/>
    </xf>
    <xf numFmtId="0" fontId="21" fillId="15" borderId="10" xfId="54" applyFont="1" applyFill="1" applyBorder="1" applyAlignment="1">
      <alignment vertical="top" wrapText="1"/>
      <protection/>
    </xf>
    <xf numFmtId="0" fontId="21" fillId="0" borderId="10" xfId="54" applyFont="1" applyBorder="1" applyAlignment="1">
      <alignment vertical="top" wrapText="1"/>
      <protection/>
    </xf>
    <xf numFmtId="176" fontId="24" fillId="0" borderId="10" xfId="54" applyNumberFormat="1" applyFont="1" applyFill="1" applyBorder="1" applyAlignment="1" applyProtection="1">
      <alignment horizontal="left" vertical="top" wrapText="1"/>
      <protection hidden="1"/>
    </xf>
    <xf numFmtId="176" fontId="25" fillId="15" borderId="10" xfId="54" applyNumberFormat="1" applyFont="1" applyFill="1" applyBorder="1" applyAlignment="1" applyProtection="1">
      <alignment horizontal="left" vertical="top" wrapText="1"/>
      <protection hidden="1"/>
    </xf>
    <xf numFmtId="176" fontId="21" fillId="15" borderId="10" xfId="54" applyNumberFormat="1" applyFont="1" applyFill="1" applyBorder="1" applyAlignment="1" applyProtection="1">
      <alignment horizontal="left" vertical="top" wrapText="1"/>
      <protection hidden="1"/>
    </xf>
    <xf numFmtId="0" fontId="24" fillId="15" borderId="10" xfId="54" applyFont="1" applyFill="1" applyBorder="1" applyAlignment="1">
      <alignment vertical="top" wrapText="1"/>
      <protection/>
    </xf>
    <xf numFmtId="176" fontId="24" fillId="15" borderId="15" xfId="54" applyNumberFormat="1" applyFont="1" applyFill="1" applyBorder="1" applyAlignment="1" applyProtection="1">
      <alignment horizontal="left" vertical="top" wrapText="1"/>
      <protection hidden="1"/>
    </xf>
    <xf numFmtId="176" fontId="24" fillId="15" borderId="10" xfId="54" applyNumberFormat="1" applyFont="1" applyFill="1" applyBorder="1" applyAlignment="1" applyProtection="1">
      <alignment horizontal="left" vertical="top" wrapText="1"/>
      <protection hidden="1"/>
    </xf>
    <xf numFmtId="0" fontId="25" fillId="15" borderId="10" xfId="54" applyFont="1" applyFill="1" applyBorder="1" applyAlignment="1">
      <alignment vertical="top" wrapText="1"/>
      <protection/>
    </xf>
    <xf numFmtId="176" fontId="25" fillId="15" borderId="16" xfId="54" applyNumberFormat="1" applyFont="1" applyFill="1" applyBorder="1" applyAlignment="1" applyProtection="1">
      <alignment horizontal="left" vertical="top" wrapText="1"/>
      <protection hidden="1"/>
    </xf>
    <xf numFmtId="0" fontId="25" fillId="0" borderId="17" xfId="0" applyFont="1" applyFill="1" applyBorder="1" applyAlignment="1">
      <alignment horizontal="center" vertical="center"/>
    </xf>
    <xf numFmtId="0" fontId="25" fillId="4" borderId="18" xfId="0" applyFont="1" applyFill="1" applyBorder="1" applyAlignment="1" applyProtection="1">
      <alignment vertical="top" wrapText="1"/>
      <protection locked="0"/>
    </xf>
    <xf numFmtId="49" fontId="25" fillId="4" borderId="18" xfId="0" applyNumberFormat="1" applyFont="1" applyFill="1" applyBorder="1" applyAlignment="1" applyProtection="1">
      <alignment horizontal="center"/>
      <protection/>
    </xf>
    <xf numFmtId="49" fontId="25" fillId="4" borderId="18" xfId="0" applyNumberFormat="1" applyFont="1" applyFill="1" applyBorder="1" applyAlignment="1" applyProtection="1">
      <alignment horizontal="center" vertical="center"/>
      <protection locked="0"/>
    </xf>
    <xf numFmtId="49" fontId="29" fillId="4" borderId="18" xfId="0" applyNumberFormat="1" applyFont="1" applyFill="1" applyBorder="1" applyAlignment="1" applyProtection="1">
      <alignment horizontal="center" vertical="center"/>
      <protection locked="0"/>
    </xf>
    <xf numFmtId="49" fontId="25" fillId="4" borderId="18" xfId="0" applyNumberFormat="1" applyFont="1" applyFill="1" applyBorder="1" applyAlignment="1" applyProtection="1">
      <alignment horizontal="center"/>
      <protection locked="0"/>
    </xf>
    <xf numFmtId="0" fontId="25" fillId="4" borderId="18" xfId="0" applyFont="1" applyFill="1" applyBorder="1" applyAlignment="1" applyProtection="1">
      <alignment horizontal="center"/>
      <protection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5" fillId="0" borderId="20" xfId="0" applyFont="1" applyFill="1" applyBorder="1" applyAlignment="1">
      <alignment horizontal="center" vertical="center"/>
    </xf>
    <xf numFmtId="0" fontId="25" fillId="0" borderId="21" xfId="0" applyFont="1" applyFill="1" applyBorder="1" applyAlignment="1" applyProtection="1">
      <alignment horizontal="center" vertical="center"/>
      <protection locked="0"/>
    </xf>
    <xf numFmtId="0" fontId="25" fillId="0" borderId="20" xfId="0" applyFont="1" applyFill="1" applyBorder="1" applyAlignment="1" applyProtection="1">
      <alignment horizontal="center" vertical="center"/>
      <protection locked="0"/>
    </xf>
    <xf numFmtId="0" fontId="29" fillId="0" borderId="21" xfId="0" applyFont="1" applyFill="1" applyBorder="1" applyAlignment="1" applyProtection="1">
      <alignment horizontal="center" vertical="center"/>
      <protection locked="0"/>
    </xf>
    <xf numFmtId="2" fontId="22" fillId="0" borderId="10" xfId="88" applyNumberFormat="1" applyFont="1" applyFill="1" applyBorder="1" applyAlignment="1" applyProtection="1">
      <alignment vertical="top"/>
      <protection/>
    </xf>
    <xf numFmtId="0" fontId="0" fillId="0" borderId="0" xfId="0" applyFill="1" applyAlignment="1" applyProtection="1">
      <alignment horizontal="right"/>
      <protection locked="0"/>
    </xf>
    <xf numFmtId="169" fontId="0" fillId="0" borderId="0" xfId="88" applyNumberFormat="1" applyFont="1" applyFill="1" applyAlignment="1" applyProtection="1">
      <alignment horizontal="right"/>
      <protection/>
    </xf>
    <xf numFmtId="169" fontId="24" fillId="0" borderId="0" xfId="88" applyNumberFormat="1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 locked="0"/>
    </xf>
    <xf numFmtId="0" fontId="25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/>
      <protection locked="0"/>
    </xf>
    <xf numFmtId="49" fontId="27" fillId="15" borderId="10" xfId="0" applyNumberFormat="1" applyFont="1" applyFill="1" applyBorder="1" applyAlignment="1" applyProtection="1">
      <alignment horizontal="center" vertical="center"/>
      <protection locked="0"/>
    </xf>
    <xf numFmtId="169" fontId="30" fillId="0" borderId="0" xfId="86" applyNumberFormat="1" applyFont="1" applyFill="1" applyBorder="1" applyAlignment="1" applyProtection="1">
      <alignment/>
      <protection/>
    </xf>
    <xf numFmtId="169" fontId="30" fillId="0" borderId="0" xfId="86" applyNumberFormat="1" applyFont="1" applyFill="1" applyBorder="1" applyAlignment="1" applyProtection="1">
      <alignment wrapText="1"/>
      <protection/>
    </xf>
    <xf numFmtId="169" fontId="30" fillId="0" borderId="0" xfId="86" applyNumberFormat="1" applyFont="1" applyFill="1" applyAlignment="1" applyProtection="1">
      <alignment/>
      <protection/>
    </xf>
    <xf numFmtId="49" fontId="31" fillId="7" borderId="10" xfId="0" applyNumberFormat="1" applyFont="1" applyFill="1" applyBorder="1" applyAlignment="1" applyProtection="1">
      <alignment horizontal="center" vertical="center"/>
      <protection/>
    </xf>
    <xf numFmtId="0" fontId="31" fillId="7" borderId="10" xfId="0" applyFont="1" applyFill="1" applyBorder="1" applyAlignment="1" applyProtection="1">
      <alignment horizontal="left" vertical="center" wrapText="1"/>
      <protection/>
    </xf>
    <xf numFmtId="169" fontId="31" fillId="7" borderId="10" xfId="86" applyNumberFormat="1" applyFont="1" applyFill="1" applyBorder="1" applyAlignment="1" applyProtection="1">
      <alignment horizontal="center" vertical="center"/>
      <protection/>
    </xf>
    <xf numFmtId="49" fontId="32" fillId="0" borderId="10" xfId="0" applyNumberFormat="1" applyFont="1" applyBorder="1" applyAlignment="1" applyProtection="1">
      <alignment horizontal="center" vertical="center"/>
      <protection/>
    </xf>
    <xf numFmtId="0" fontId="32" fillId="0" borderId="10" xfId="0" applyFont="1" applyBorder="1" applyAlignment="1" applyProtection="1">
      <alignment horizontal="left" vertical="center" wrapText="1"/>
      <protection/>
    </xf>
    <xf numFmtId="169" fontId="32" fillId="0" borderId="10" xfId="86" applyNumberFormat="1" applyFont="1" applyBorder="1" applyAlignment="1" applyProtection="1">
      <alignment horizontal="center" vertical="center"/>
      <protection locked="0"/>
    </xf>
    <xf numFmtId="0" fontId="31" fillId="7" borderId="10" xfId="86" applyNumberFormat="1" applyFont="1" applyFill="1" applyBorder="1" applyAlignment="1" applyProtection="1">
      <alignment horizontal="right" vertical="center"/>
      <protection/>
    </xf>
    <xf numFmtId="49" fontId="32" fillId="15" borderId="10" xfId="0" applyNumberFormat="1" applyFont="1" applyFill="1" applyBorder="1" applyAlignment="1" applyProtection="1">
      <alignment horizontal="center" vertical="center"/>
      <protection/>
    </xf>
    <xf numFmtId="0" fontId="32" fillId="15" borderId="10" xfId="0" applyFont="1" applyFill="1" applyBorder="1" applyAlignment="1" applyProtection="1">
      <alignment horizontal="left" vertical="center" wrapText="1"/>
      <protection/>
    </xf>
    <xf numFmtId="169" fontId="32" fillId="15" borderId="10" xfId="86" applyNumberFormat="1" applyFont="1" applyFill="1" applyBorder="1" applyAlignment="1" applyProtection="1">
      <alignment horizontal="center" vertical="center"/>
      <protection/>
    </xf>
    <xf numFmtId="0" fontId="32" fillId="0" borderId="10" xfId="86" applyNumberFormat="1" applyFont="1" applyBorder="1" applyAlignment="1" applyProtection="1">
      <alignment horizontal="right" vertical="center"/>
      <protection locked="0"/>
    </xf>
    <xf numFmtId="0" fontId="31" fillId="7" borderId="10" xfId="0" applyFont="1" applyFill="1" applyBorder="1" applyAlignment="1" applyProtection="1">
      <alignment horizontal="left" vertical="center"/>
      <protection/>
    </xf>
    <xf numFmtId="0" fontId="32" fillId="0" borderId="10" xfId="0" applyFont="1" applyBorder="1" applyAlignment="1" applyProtection="1">
      <alignment horizontal="left" vertical="center"/>
      <protection/>
    </xf>
    <xf numFmtId="0" fontId="30" fillId="0" borderId="0" xfId="77" applyFont="1" applyFill="1" applyAlignment="1" applyProtection="1">
      <alignment/>
      <protection/>
    </xf>
    <xf numFmtId="0" fontId="30" fillId="0" borderId="0" xfId="77" applyFont="1" applyFill="1" applyAlignment="1" applyProtection="1">
      <alignment wrapText="1"/>
      <protection/>
    </xf>
    <xf numFmtId="169" fontId="30" fillId="0" borderId="0" xfId="90" applyNumberFormat="1" applyFont="1" applyFill="1" applyAlignment="1" applyProtection="1">
      <alignment/>
      <protection/>
    </xf>
    <xf numFmtId="0" fontId="33" fillId="4" borderId="22" xfId="77" applyFont="1" applyFill="1" applyBorder="1" applyAlignment="1">
      <alignment horizontal="center" vertical="center" wrapText="1"/>
      <protection/>
    </xf>
    <xf numFmtId="0" fontId="33" fillId="4" borderId="23" xfId="77" applyFont="1" applyFill="1" applyBorder="1" applyAlignment="1">
      <alignment horizontal="center" vertical="center" wrapText="1"/>
      <protection/>
    </xf>
    <xf numFmtId="0" fontId="33" fillId="0" borderId="0" xfId="77" applyFont="1" applyBorder="1" applyAlignment="1">
      <alignment horizontal="center" wrapText="1"/>
      <protection/>
    </xf>
    <xf numFmtId="192" fontId="33" fillId="0" borderId="13" xfId="77" applyNumberFormat="1" applyFont="1" applyBorder="1" applyAlignment="1">
      <alignment horizontal="right" wrapText="1"/>
      <protection/>
    </xf>
    <xf numFmtId="192" fontId="33" fillId="0" borderId="14" xfId="77" applyNumberFormat="1" applyFont="1" applyBorder="1" applyAlignment="1">
      <alignment horizontal="right" wrapText="1"/>
      <protection/>
    </xf>
    <xf numFmtId="0" fontId="31" fillId="0" borderId="0" xfId="77" applyFont="1">
      <alignment/>
      <protection/>
    </xf>
    <xf numFmtId="0" fontId="33" fillId="0" borderId="10" xfId="77" applyFont="1" applyBorder="1" applyAlignment="1">
      <alignment horizontal="left" vertical="top" wrapText="1"/>
      <protection/>
    </xf>
    <xf numFmtId="0" fontId="33" fillId="0" borderId="24" xfId="77" applyFont="1" applyBorder="1" applyAlignment="1">
      <alignment horizontal="center" wrapText="1"/>
      <protection/>
    </xf>
    <xf numFmtId="0" fontId="34" fillId="0" borderId="10" xfId="77" applyFont="1" applyBorder="1" applyAlignment="1">
      <alignment horizontal="left" vertical="top" wrapText="1"/>
      <protection/>
    </xf>
    <xf numFmtId="0" fontId="34" fillId="0" borderId="24" xfId="77" applyFont="1" applyBorder="1" applyAlignment="1">
      <alignment horizontal="center" wrapText="1"/>
      <protection/>
    </xf>
    <xf numFmtId="0" fontId="34" fillId="0" borderId="0" xfId="77" applyFont="1" applyBorder="1" applyAlignment="1">
      <alignment horizontal="center" wrapText="1"/>
      <protection/>
    </xf>
    <xf numFmtId="192" fontId="34" fillId="0" borderId="13" xfId="77" applyNumberFormat="1" applyFont="1" applyBorder="1" applyAlignment="1">
      <alignment horizontal="right" wrapText="1"/>
      <protection/>
    </xf>
    <xf numFmtId="192" fontId="34" fillId="0" borderId="14" xfId="77" applyNumberFormat="1" applyFont="1" applyBorder="1" applyAlignment="1">
      <alignment horizontal="right" wrapText="1"/>
      <protection/>
    </xf>
    <xf numFmtId="0" fontId="32" fillId="0" borderId="0" xfId="77" applyFont="1">
      <alignment/>
      <protection/>
    </xf>
    <xf numFmtId="0" fontId="31" fillId="15" borderId="10" xfId="77" applyNumberFormat="1" applyFont="1" applyFill="1" applyBorder="1" applyAlignment="1" applyProtection="1">
      <alignment horizontal="left" vertical="center" wrapText="1"/>
      <protection/>
    </xf>
    <xf numFmtId="0" fontId="32" fillId="15" borderId="10" xfId="77" applyNumberFormat="1" applyFont="1" applyFill="1" applyBorder="1" applyAlignment="1" applyProtection="1">
      <alignment horizontal="left" vertical="center" wrapText="1"/>
      <protection/>
    </xf>
    <xf numFmtId="0" fontId="32" fillId="0" borderId="10" xfId="77" applyNumberFormat="1" applyFont="1" applyFill="1" applyBorder="1" applyAlignment="1" applyProtection="1">
      <alignment horizontal="left" vertical="center" wrapText="1"/>
      <protection/>
    </xf>
    <xf numFmtId="0" fontId="33" fillId="4" borderId="10" xfId="77" applyFont="1" applyFill="1" applyBorder="1" applyAlignment="1">
      <alignment horizontal="left" vertical="center" wrapText="1"/>
      <protection/>
    </xf>
    <xf numFmtId="0" fontId="33" fillId="4" borderId="24" xfId="77" applyFont="1" applyFill="1" applyBorder="1" applyAlignment="1">
      <alignment horizontal="center" vertical="center" wrapText="1"/>
      <protection/>
    </xf>
    <xf numFmtId="0" fontId="32" fillId="0" borderId="10" xfId="77" applyFont="1" applyBorder="1" applyAlignment="1">
      <alignment horizontal="left" vertical="top" wrapText="1"/>
      <protection/>
    </xf>
    <xf numFmtId="0" fontId="35" fillId="0" borderId="10" xfId="77" applyFont="1" applyBorder="1" applyAlignment="1">
      <alignment horizontal="left" vertical="top" wrapText="1"/>
      <protection/>
    </xf>
    <xf numFmtId="0" fontId="33" fillId="0" borderId="10" xfId="77" applyFont="1" applyBorder="1" applyAlignment="1">
      <alignment wrapText="1"/>
      <protection/>
    </xf>
    <xf numFmtId="0" fontId="33" fillId="0" borderId="10" xfId="77" applyFont="1" applyBorder="1" applyAlignment="1">
      <alignment horizontal="center" wrapText="1"/>
      <protection/>
    </xf>
    <xf numFmtId="0" fontId="34" fillId="0" borderId="25" xfId="77" applyFont="1" applyBorder="1" applyAlignment="1">
      <alignment horizontal="right" wrapText="1"/>
      <protection/>
    </xf>
    <xf numFmtId="0" fontId="36" fillId="4" borderId="26" xfId="77" applyFont="1" applyFill="1" applyBorder="1" applyAlignment="1">
      <alignment horizontal="center" vertical="center" wrapText="1"/>
      <protection/>
    </xf>
    <xf numFmtId="0" fontId="36" fillId="0" borderId="27" xfId="77" applyFont="1" applyBorder="1" applyAlignment="1">
      <alignment horizontal="center" vertical="center" wrapText="1"/>
      <protection/>
    </xf>
    <xf numFmtId="0" fontId="37" fillId="0" borderId="27" xfId="77" applyFont="1" applyBorder="1" applyAlignment="1">
      <alignment horizontal="center" vertical="center" wrapText="1"/>
      <protection/>
    </xf>
    <xf numFmtId="49" fontId="38" fillId="15" borderId="10" xfId="77" applyNumberFormat="1" applyFont="1" applyFill="1" applyBorder="1" applyAlignment="1" applyProtection="1">
      <alignment horizontal="center"/>
      <protection/>
    </xf>
    <xf numFmtId="49" fontId="30" fillId="15" borderId="10" xfId="77" applyNumberFormat="1" applyFont="1" applyFill="1" applyBorder="1" applyAlignment="1" applyProtection="1">
      <alignment horizontal="center"/>
      <protection/>
    </xf>
    <xf numFmtId="49" fontId="30" fillId="0" borderId="10" xfId="77" applyNumberFormat="1" applyFont="1" applyFill="1" applyBorder="1" applyAlignment="1" applyProtection="1">
      <alignment horizontal="center"/>
      <protection/>
    </xf>
    <xf numFmtId="0" fontId="36" fillId="4" borderId="27" xfId="77" applyFont="1" applyFill="1" applyBorder="1" applyAlignment="1">
      <alignment horizontal="center" vertical="center" wrapText="1"/>
      <protection/>
    </xf>
    <xf numFmtId="49" fontId="30" fillId="0" borderId="10" xfId="77" applyNumberFormat="1" applyFont="1" applyBorder="1" applyAlignment="1" applyProtection="1">
      <alignment horizontal="center"/>
      <protection/>
    </xf>
    <xf numFmtId="0" fontId="39" fillId="0" borderId="27" xfId="77" applyFont="1" applyBorder="1" applyAlignment="1">
      <alignment horizontal="center" vertical="center" wrapText="1"/>
      <protection/>
    </xf>
    <xf numFmtId="0" fontId="37" fillId="0" borderId="10" xfId="77" applyFont="1" applyBorder="1" applyAlignment="1">
      <alignment horizontal="center" vertical="center" wrapText="1"/>
      <protection/>
    </xf>
    <xf numFmtId="0" fontId="24" fillId="0" borderId="0" xfId="77" applyFont="1" applyFill="1" applyAlignment="1" applyProtection="1">
      <alignment horizontal="center"/>
      <protection locked="0"/>
    </xf>
    <xf numFmtId="0" fontId="24" fillId="0" borderId="0" xfId="77" applyFont="1" applyFill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 wrapText="1"/>
      <protection locked="0"/>
    </xf>
    <xf numFmtId="169" fontId="24" fillId="0" borderId="0" xfId="88" applyNumberFormat="1" applyFont="1" applyFill="1" applyAlignment="1" applyProtection="1">
      <alignment horizontal="left" wrapText="1"/>
      <protection/>
    </xf>
    <xf numFmtId="0" fontId="2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4" fillId="0" borderId="0" xfId="0" applyFont="1" applyFill="1" applyAlignment="1">
      <alignment wrapText="1"/>
    </xf>
    <xf numFmtId="0" fontId="24" fillId="0" borderId="0" xfId="0" applyFont="1" applyFill="1" applyAlignment="1" applyProtection="1">
      <alignment horizontal="left"/>
      <protection/>
    </xf>
    <xf numFmtId="0" fontId="24" fillId="0" borderId="0" xfId="0" applyFont="1" applyFill="1" applyAlignment="1" applyProtection="1">
      <alignment horizontal="left" wrapText="1"/>
      <protection/>
    </xf>
    <xf numFmtId="0" fontId="24" fillId="0" borderId="0" xfId="0" applyFont="1" applyFill="1" applyAlignment="1" applyProtection="1">
      <alignment horizontal="center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15" xfId="59"/>
    <cellStyle name="Обычный 2 2" xfId="60"/>
    <cellStyle name="Обычный 2 2 2" xfId="61"/>
    <cellStyle name="Обычный 2 2 3" xfId="62"/>
    <cellStyle name="Обычный 2 3" xfId="63"/>
    <cellStyle name="Обычный 2 4" xfId="64"/>
    <cellStyle name="Обычный 2 5" xfId="65"/>
    <cellStyle name="Обычный 2 6" xfId="66"/>
    <cellStyle name="Обычный 2 7" xfId="67"/>
    <cellStyle name="Обычный 2 8" xfId="68"/>
    <cellStyle name="Обычный 2 9" xfId="69"/>
    <cellStyle name="Обычный 3" xfId="70"/>
    <cellStyle name="Обычный 3 2" xfId="71"/>
    <cellStyle name="Обычный 3 3" xfId="72"/>
    <cellStyle name="Обычный 4" xfId="73"/>
    <cellStyle name="Обычный 5" xfId="74"/>
    <cellStyle name="Обычный 6" xfId="75"/>
    <cellStyle name="Обычный 7" xfId="76"/>
    <cellStyle name="Обычный 8" xfId="77"/>
    <cellStyle name="Обычный_источники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Финансовый 2" xfId="88"/>
    <cellStyle name="Финансовый 3" xfId="89"/>
    <cellStyle name="Финансовый 4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17\&#1084;&#1086;&#1080;%20&#1076;&#1086;&#1082;&#1091;&#1084;&#1077;&#1085;&#1090;&#1099;\Documents%20and%20Settings\bud\&#1052;&#1086;&#1080;%20&#1076;&#1086;&#1082;&#1091;&#1084;&#1077;&#1085;&#1090;&#1099;\C&#1077;&#1083;&#1100;&#1089;&#1086;&#1074;&#1077;&#1090;&#1072;&#1084;1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2;&#1077;&#1076;&#1086;&#1084;&#1089;&#1090;&#1074;&#1077;&#1085;&#1085;&#1072;&#1103;%20&#1076;&#1083;&#1103;%20C&#1077;&#1083;&#1100;&#1089;&#1086;&#1074;&#1077;&#1090;&#1086;&#1074;_&#1051;&#1077;&#1085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4;&#1086;&#1093;&#1086;&#1076;&#1099;%20&#1085;&#1072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функц. расходы"/>
      <sheetName val="ведомствен."/>
      <sheetName val="источники"/>
    </sheetNames>
    <sheetDataSet>
      <sheetData sheetId="0">
        <row r="140">
          <cell r="D140">
            <v>0</v>
          </cell>
          <cell r="E140">
            <v>0</v>
          </cell>
        </row>
      </sheetData>
      <sheetData sheetId="1">
        <row r="55">
          <cell r="D55">
            <v>0</v>
          </cell>
          <cell r="E5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07"/>
  <sheetViews>
    <sheetView view="pageBreakPreview" zoomScale="110" zoomScaleNormal="120" zoomScaleSheetLayoutView="110" zoomScalePageLayoutView="0" workbookViewId="0" topLeftCell="A29">
      <selection activeCell="D51" sqref="D51"/>
    </sheetView>
  </sheetViews>
  <sheetFormatPr defaultColWidth="9.00390625" defaultRowHeight="12.75"/>
  <cols>
    <col min="1" max="1" width="0.12890625" style="35" customWidth="1"/>
    <col min="2" max="2" width="27.75390625" style="49" customWidth="1"/>
    <col min="3" max="3" width="57.875" style="35" customWidth="1"/>
    <col min="4" max="4" width="31.25390625" style="35" customWidth="1"/>
    <col min="5" max="5" width="4.125" style="35" customWidth="1"/>
    <col min="6" max="6" width="15.25390625" style="35" hidden="1" customWidth="1"/>
    <col min="7" max="7" width="14.375" style="35" hidden="1" customWidth="1"/>
    <col min="8" max="16384" width="9.125" style="35" customWidth="1"/>
  </cols>
  <sheetData>
    <row r="1" spans="2:12" ht="15.75">
      <c r="B1" s="36"/>
      <c r="C1" s="36"/>
      <c r="D1" s="163" t="s">
        <v>352</v>
      </c>
      <c r="E1" s="37"/>
      <c r="G1" s="36"/>
      <c r="H1" s="36"/>
      <c r="I1" s="38"/>
      <c r="J1" s="37"/>
      <c r="K1" s="37"/>
      <c r="L1" s="39"/>
    </row>
    <row r="2" spans="2:12" ht="15.75">
      <c r="B2" s="36"/>
      <c r="C2" s="36"/>
      <c r="D2" s="163" t="s">
        <v>226</v>
      </c>
      <c r="E2" s="37"/>
      <c r="G2" s="36"/>
      <c r="H2" s="36"/>
      <c r="I2" s="38"/>
      <c r="J2" s="37"/>
      <c r="K2" s="37"/>
      <c r="L2" s="39"/>
    </row>
    <row r="3" spans="2:12" ht="47.25">
      <c r="B3" s="36"/>
      <c r="C3" s="36"/>
      <c r="D3" s="164" t="s">
        <v>6</v>
      </c>
      <c r="E3" s="104"/>
      <c r="G3" s="36"/>
      <c r="H3" s="36"/>
      <c r="I3" s="38"/>
      <c r="J3" s="37"/>
      <c r="K3" s="37"/>
      <c r="L3" s="39"/>
    </row>
    <row r="4" spans="2:12" ht="15.75">
      <c r="B4" s="36"/>
      <c r="C4" s="36"/>
      <c r="D4" s="163" t="s">
        <v>276</v>
      </c>
      <c r="E4" s="37"/>
      <c r="G4" s="36"/>
      <c r="H4" s="36"/>
      <c r="I4" s="38"/>
      <c r="J4" s="37"/>
      <c r="K4" s="37"/>
      <c r="L4" s="39"/>
    </row>
    <row r="5" spans="2:12" ht="15.75">
      <c r="B5" s="36"/>
      <c r="C5" s="36"/>
      <c r="D5" s="165"/>
      <c r="E5" s="38"/>
      <c r="F5" s="38"/>
      <c r="G5" s="36"/>
      <c r="H5" s="36"/>
      <c r="I5" s="38"/>
      <c r="J5" s="38"/>
      <c r="K5" s="38"/>
      <c r="L5" s="39"/>
    </row>
    <row r="6" spans="2:12" ht="1.5" customHeight="1">
      <c r="B6" s="36"/>
      <c r="C6" s="36"/>
      <c r="D6" s="38"/>
      <c r="E6" s="38"/>
      <c r="F6" s="38"/>
      <c r="G6" s="36"/>
      <c r="H6" s="36"/>
      <c r="I6" s="38"/>
      <c r="J6" s="38"/>
      <c r="K6" s="38"/>
      <c r="L6" s="39"/>
    </row>
    <row r="7" spans="2:12" ht="12.75">
      <c r="B7" s="200" t="s">
        <v>227</v>
      </c>
      <c r="C7" s="200"/>
      <c r="D7" s="200"/>
      <c r="E7" s="41"/>
      <c r="F7" s="41"/>
      <c r="G7" s="200"/>
      <c r="H7" s="200"/>
      <c r="I7" s="200"/>
      <c r="J7" s="200"/>
      <c r="K7" s="200"/>
      <c r="L7" s="39"/>
    </row>
    <row r="8" spans="2:12" ht="12.75">
      <c r="B8" s="200" t="s">
        <v>2</v>
      </c>
      <c r="C8" s="200"/>
      <c r="D8" s="200"/>
      <c r="E8" s="41"/>
      <c r="F8" s="41"/>
      <c r="G8" s="40"/>
      <c r="H8" s="40"/>
      <c r="I8" s="42"/>
      <c r="J8" s="42"/>
      <c r="K8" s="42"/>
      <c r="L8" s="39"/>
    </row>
    <row r="9" spans="2:12" ht="12.75">
      <c r="B9" s="201" t="s">
        <v>293</v>
      </c>
      <c r="C9" s="201"/>
      <c r="D9" s="201"/>
      <c r="E9" s="37"/>
      <c r="F9" s="37"/>
      <c r="G9" s="201"/>
      <c r="H9" s="201"/>
      <c r="I9" s="201"/>
      <c r="J9" s="201"/>
      <c r="K9" s="201"/>
      <c r="L9" s="39"/>
    </row>
    <row r="10" spans="2:12" ht="13.5" thickBot="1">
      <c r="B10" s="36"/>
      <c r="C10" s="36"/>
      <c r="D10" s="38"/>
      <c r="E10" s="38"/>
      <c r="F10" s="43" t="s">
        <v>225</v>
      </c>
      <c r="G10" s="36"/>
      <c r="H10" s="36"/>
      <c r="I10" s="38"/>
      <c r="J10" s="38"/>
      <c r="K10" s="43"/>
      <c r="L10" s="39"/>
    </row>
    <row r="11" spans="2:7" ht="39" thickBot="1">
      <c r="B11" s="44" t="s">
        <v>81</v>
      </c>
      <c r="C11" s="44" t="s">
        <v>82</v>
      </c>
      <c r="D11" s="45" t="s">
        <v>83</v>
      </c>
      <c r="E11" s="46"/>
      <c r="F11" s="47" t="s">
        <v>294</v>
      </c>
      <c r="G11" s="48" t="s">
        <v>295</v>
      </c>
    </row>
    <row r="12" spans="2:7" s="171" customFormat="1" ht="16.5">
      <c r="B12" s="190" t="s">
        <v>296</v>
      </c>
      <c r="C12" s="166" t="s">
        <v>63</v>
      </c>
      <c r="D12" s="167">
        <v>3800208.35</v>
      </c>
      <c r="E12" s="168"/>
      <c r="F12" s="169">
        <v>437765603.92</v>
      </c>
      <c r="G12" s="170">
        <v>286831117.29</v>
      </c>
    </row>
    <row r="13" spans="2:7" s="171" customFormat="1" ht="16.5">
      <c r="B13" s="191" t="s">
        <v>297</v>
      </c>
      <c r="C13" s="172" t="s">
        <v>64</v>
      </c>
      <c r="D13" s="173">
        <f>D14</f>
        <v>2036000</v>
      </c>
      <c r="E13" s="168"/>
      <c r="F13" s="169">
        <v>264394285.57</v>
      </c>
      <c r="G13" s="170">
        <v>170323502.62</v>
      </c>
    </row>
    <row r="14" spans="2:7" s="179" customFormat="1" ht="16.5">
      <c r="B14" s="192" t="s">
        <v>637</v>
      </c>
      <c r="C14" s="174" t="s">
        <v>65</v>
      </c>
      <c r="D14" s="175">
        <f>D15+D16+D17</f>
        <v>2036000</v>
      </c>
      <c r="E14" s="176"/>
      <c r="F14" s="177">
        <v>264394285.57</v>
      </c>
      <c r="G14" s="178">
        <v>170323502.62</v>
      </c>
    </row>
    <row r="15" spans="2:7" s="179" customFormat="1" ht="108.75" customHeight="1">
      <c r="B15" s="192" t="s">
        <v>298</v>
      </c>
      <c r="C15" s="174" t="s">
        <v>66</v>
      </c>
      <c r="D15" s="175">
        <v>2036000</v>
      </c>
      <c r="E15" s="176"/>
      <c r="F15" s="177">
        <v>232889781.5</v>
      </c>
      <c r="G15" s="178">
        <v>138533304.55</v>
      </c>
    </row>
    <row r="16" spans="2:7" s="179" customFormat="1" ht="146.25" customHeight="1">
      <c r="B16" s="192" t="s">
        <v>299</v>
      </c>
      <c r="C16" s="174" t="s">
        <v>68</v>
      </c>
      <c r="D16" s="175">
        <v>0</v>
      </c>
      <c r="E16" s="176"/>
      <c r="F16" s="177">
        <v>185530</v>
      </c>
      <c r="G16" s="178">
        <v>281399.13</v>
      </c>
    </row>
    <row r="17" spans="2:7" s="179" customFormat="1" ht="66">
      <c r="B17" s="192" t="s">
        <v>300</v>
      </c>
      <c r="C17" s="174" t="s">
        <v>301</v>
      </c>
      <c r="D17" s="175">
        <v>0</v>
      </c>
      <c r="E17" s="176"/>
      <c r="F17" s="177">
        <v>31318974.07</v>
      </c>
      <c r="G17" s="178">
        <v>31508798.94</v>
      </c>
    </row>
    <row r="18" spans="2:7" s="171" customFormat="1" ht="49.5">
      <c r="B18" s="191" t="s">
        <v>302</v>
      </c>
      <c r="C18" s="172" t="s">
        <v>215</v>
      </c>
      <c r="D18" s="173">
        <f>D19</f>
        <v>999408.3500000001</v>
      </c>
      <c r="E18" s="168"/>
      <c r="F18" s="169">
        <v>47347005.94</v>
      </c>
      <c r="G18" s="170">
        <v>31215093.88</v>
      </c>
    </row>
    <row r="19" spans="2:7" s="179" customFormat="1" ht="33">
      <c r="B19" s="192" t="s">
        <v>303</v>
      </c>
      <c r="C19" s="174" t="s">
        <v>260</v>
      </c>
      <c r="D19" s="175">
        <f>D20+D21+D22+D23</f>
        <v>999408.3500000001</v>
      </c>
      <c r="E19" s="176"/>
      <c r="F19" s="177">
        <v>47347005.94</v>
      </c>
      <c r="G19" s="178">
        <v>31215093.88</v>
      </c>
    </row>
    <row r="20" spans="2:7" s="179" customFormat="1" ht="102.75" customHeight="1">
      <c r="B20" s="192" t="s">
        <v>304</v>
      </c>
      <c r="C20" s="174" t="s">
        <v>216</v>
      </c>
      <c r="D20" s="175">
        <v>354616.18</v>
      </c>
      <c r="E20" s="176"/>
      <c r="F20" s="177">
        <v>16032706.43</v>
      </c>
      <c r="G20" s="178">
        <v>10712959.3</v>
      </c>
    </row>
    <row r="21" spans="2:7" s="179" customFormat="1" ht="116.25" customHeight="1">
      <c r="B21" s="192" t="s">
        <v>305</v>
      </c>
      <c r="C21" s="174" t="s">
        <v>217</v>
      </c>
      <c r="D21" s="175">
        <v>5387.05</v>
      </c>
      <c r="E21" s="176"/>
      <c r="F21" s="177">
        <v>424102.17</v>
      </c>
      <c r="G21" s="178">
        <v>290929.51</v>
      </c>
    </row>
    <row r="22" spans="2:7" s="179" customFormat="1" ht="99.75" customHeight="1">
      <c r="B22" s="192" t="s">
        <v>306</v>
      </c>
      <c r="C22" s="174" t="s">
        <v>218</v>
      </c>
      <c r="D22" s="175">
        <v>773988.37</v>
      </c>
      <c r="E22" s="176"/>
      <c r="F22" s="177">
        <v>30410738.21</v>
      </c>
      <c r="G22" s="178">
        <v>21493274.62</v>
      </c>
    </row>
    <row r="23" spans="2:7" s="179" customFormat="1" ht="96" customHeight="1">
      <c r="B23" s="192" t="s">
        <v>307</v>
      </c>
      <c r="C23" s="174" t="s">
        <v>219</v>
      </c>
      <c r="D23" s="175">
        <v>-134583.25</v>
      </c>
      <c r="E23" s="176"/>
      <c r="F23" s="177">
        <v>479459.13</v>
      </c>
      <c r="G23" s="178">
        <v>-1282069.55</v>
      </c>
    </row>
    <row r="24" spans="2:7" s="171" customFormat="1" ht="16.5">
      <c r="B24" s="191" t="s">
        <v>308</v>
      </c>
      <c r="C24" s="172" t="s">
        <v>69</v>
      </c>
      <c r="D24" s="173">
        <f>D25</f>
        <v>7000</v>
      </c>
      <c r="E24" s="168"/>
      <c r="F24" s="169">
        <v>1799161.12</v>
      </c>
      <c r="G24" s="170">
        <v>1715712.19</v>
      </c>
    </row>
    <row r="25" spans="2:7" s="179" customFormat="1" ht="16.5">
      <c r="B25" s="192" t="s">
        <v>309</v>
      </c>
      <c r="C25" s="174" t="s">
        <v>70</v>
      </c>
      <c r="D25" s="175">
        <f>D26+D27</f>
        <v>7000</v>
      </c>
      <c r="E25" s="176"/>
      <c r="F25" s="177">
        <v>1799161.12</v>
      </c>
      <c r="G25" s="178">
        <v>1715712.19</v>
      </c>
    </row>
    <row r="26" spans="2:7" s="179" customFormat="1" ht="15.75" customHeight="1">
      <c r="B26" s="192" t="s">
        <v>310</v>
      </c>
      <c r="C26" s="174" t="s">
        <v>70</v>
      </c>
      <c r="D26" s="175">
        <v>7000</v>
      </c>
      <c r="E26" s="176"/>
      <c r="F26" s="177">
        <v>1799161.12</v>
      </c>
      <c r="G26" s="178">
        <v>1714289.44</v>
      </c>
    </row>
    <row r="27" spans="2:7" s="179" customFormat="1" ht="33" hidden="1">
      <c r="B27" s="192" t="s">
        <v>311</v>
      </c>
      <c r="C27" s="174" t="s">
        <v>71</v>
      </c>
      <c r="D27" s="175"/>
      <c r="E27" s="176"/>
      <c r="F27" s="177" t="s">
        <v>312</v>
      </c>
      <c r="G27" s="178">
        <v>1422.75</v>
      </c>
    </row>
    <row r="28" spans="2:7" s="171" customFormat="1" ht="33" customHeight="1">
      <c r="B28" s="191" t="s">
        <v>313</v>
      </c>
      <c r="C28" s="172" t="s">
        <v>72</v>
      </c>
      <c r="D28" s="173">
        <f>D29+D31</f>
        <v>461000</v>
      </c>
      <c r="E28" s="168"/>
      <c r="F28" s="169">
        <v>101405305.32</v>
      </c>
      <c r="G28" s="170">
        <v>73926920.25</v>
      </c>
    </row>
    <row r="29" spans="2:7" s="179" customFormat="1" ht="38.25" customHeight="1">
      <c r="B29" s="192" t="s">
        <v>314</v>
      </c>
      <c r="C29" s="174" t="s">
        <v>261</v>
      </c>
      <c r="D29" s="175">
        <f>D30</f>
        <v>52000</v>
      </c>
      <c r="E29" s="176"/>
      <c r="F29" s="177">
        <v>6848170.5</v>
      </c>
      <c r="G29" s="178">
        <v>5442822.43</v>
      </c>
    </row>
    <row r="30" spans="2:7" s="179" customFormat="1" ht="53.25" customHeight="1">
      <c r="B30" s="192" t="s">
        <v>315</v>
      </c>
      <c r="C30" s="174" t="s">
        <v>316</v>
      </c>
      <c r="D30" s="175">
        <v>52000</v>
      </c>
      <c r="E30" s="176"/>
      <c r="F30" s="177">
        <v>6848170.5</v>
      </c>
      <c r="G30" s="178">
        <v>5442822.43</v>
      </c>
    </row>
    <row r="31" spans="2:7" s="179" customFormat="1" ht="16.5">
      <c r="B31" s="192" t="s">
        <v>317</v>
      </c>
      <c r="C31" s="174" t="s">
        <v>262</v>
      </c>
      <c r="D31" s="175">
        <f>D32+D34</f>
        <v>409000</v>
      </c>
      <c r="E31" s="176"/>
      <c r="F31" s="177">
        <v>94557134.82</v>
      </c>
      <c r="G31" s="178">
        <v>68484097.82</v>
      </c>
    </row>
    <row r="32" spans="2:7" s="179" customFormat="1" ht="16.5">
      <c r="B32" s="192" t="s">
        <v>318</v>
      </c>
      <c r="C32" s="174" t="s">
        <v>319</v>
      </c>
      <c r="D32" s="175">
        <f>D33</f>
        <v>42000</v>
      </c>
      <c r="E32" s="176"/>
      <c r="F32" s="177">
        <v>73861850.28</v>
      </c>
      <c r="G32" s="178">
        <v>47137986.01</v>
      </c>
    </row>
    <row r="33" spans="2:7" s="179" customFormat="1" ht="36.75" customHeight="1">
      <c r="B33" s="192" t="s">
        <v>320</v>
      </c>
      <c r="C33" s="174" t="s">
        <v>321</v>
      </c>
      <c r="D33" s="175">
        <v>42000</v>
      </c>
      <c r="E33" s="176"/>
      <c r="F33" s="177">
        <v>73861850.28</v>
      </c>
      <c r="G33" s="178">
        <v>47137986.01</v>
      </c>
    </row>
    <row r="34" spans="2:7" s="179" customFormat="1" ht="35.25" customHeight="1">
      <c r="B34" s="192" t="s">
        <v>322</v>
      </c>
      <c r="C34" s="174" t="s">
        <v>323</v>
      </c>
      <c r="D34" s="175">
        <f>D35</f>
        <v>367000</v>
      </c>
      <c r="E34" s="176"/>
      <c r="F34" s="177">
        <v>20695284.54</v>
      </c>
      <c r="G34" s="178">
        <v>21346111.81</v>
      </c>
    </row>
    <row r="35" spans="2:7" s="179" customFormat="1" ht="53.25" customHeight="1">
      <c r="B35" s="192" t="s">
        <v>324</v>
      </c>
      <c r="C35" s="174" t="s">
        <v>325</v>
      </c>
      <c r="D35" s="175">
        <v>367000</v>
      </c>
      <c r="E35" s="176"/>
      <c r="F35" s="177">
        <v>20695284.54</v>
      </c>
      <c r="G35" s="178">
        <v>21346111.81</v>
      </c>
    </row>
    <row r="36" spans="2:7" s="171" customFormat="1" ht="16.5">
      <c r="B36" s="191" t="s">
        <v>326</v>
      </c>
      <c r="C36" s="172" t="s">
        <v>73</v>
      </c>
      <c r="D36" s="173">
        <f>D37</f>
        <v>101000</v>
      </c>
      <c r="E36" s="168"/>
      <c r="F36" s="169">
        <v>921250</v>
      </c>
      <c r="G36" s="170">
        <v>659894</v>
      </c>
    </row>
    <row r="37" spans="2:7" s="179" customFormat="1" ht="76.5" customHeight="1">
      <c r="B37" s="192" t="s">
        <v>327</v>
      </c>
      <c r="C37" s="174" t="s">
        <v>328</v>
      </c>
      <c r="D37" s="175">
        <f>D38</f>
        <v>101000</v>
      </c>
      <c r="E37" s="176"/>
      <c r="F37" s="177">
        <v>921250</v>
      </c>
      <c r="G37" s="178">
        <v>659894</v>
      </c>
    </row>
    <row r="38" spans="2:7" s="179" customFormat="1" ht="99">
      <c r="B38" s="192" t="s">
        <v>329</v>
      </c>
      <c r="C38" s="174" t="s">
        <v>74</v>
      </c>
      <c r="D38" s="175">
        <v>101000</v>
      </c>
      <c r="E38" s="176"/>
      <c r="F38" s="177">
        <v>921250</v>
      </c>
      <c r="G38" s="178">
        <v>659894</v>
      </c>
    </row>
    <row r="39" spans="2:7" s="171" customFormat="1" ht="49.5" hidden="1">
      <c r="B39" s="191" t="s">
        <v>330</v>
      </c>
      <c r="C39" s="172" t="s">
        <v>75</v>
      </c>
      <c r="D39" s="173">
        <f>D40</f>
        <v>0</v>
      </c>
      <c r="E39" s="168"/>
      <c r="F39" s="169" t="s">
        <v>312</v>
      </c>
      <c r="G39" s="170">
        <v>397.73</v>
      </c>
    </row>
    <row r="40" spans="2:7" s="179" customFormat="1" ht="16.5" hidden="1">
      <c r="B40" s="192" t="s">
        <v>331</v>
      </c>
      <c r="C40" s="174" t="s">
        <v>332</v>
      </c>
      <c r="D40" s="175">
        <f>D41</f>
        <v>0</v>
      </c>
      <c r="E40" s="176"/>
      <c r="F40" s="177" t="s">
        <v>312</v>
      </c>
      <c r="G40" s="178">
        <v>397.73</v>
      </c>
    </row>
    <row r="41" spans="2:7" s="179" customFormat="1" ht="33" hidden="1">
      <c r="B41" s="192" t="s">
        <v>333</v>
      </c>
      <c r="C41" s="174" t="s">
        <v>334</v>
      </c>
      <c r="D41" s="175">
        <f>D42</f>
        <v>0</v>
      </c>
      <c r="E41" s="176"/>
      <c r="F41" s="177" t="s">
        <v>312</v>
      </c>
      <c r="G41" s="178">
        <v>397.73</v>
      </c>
    </row>
    <row r="42" spans="2:7" s="179" customFormat="1" ht="49.5" hidden="1">
      <c r="B42" s="192" t="s">
        <v>335</v>
      </c>
      <c r="C42" s="174" t="s">
        <v>336</v>
      </c>
      <c r="D42" s="175"/>
      <c r="E42" s="176"/>
      <c r="F42" s="177" t="s">
        <v>312</v>
      </c>
      <c r="G42" s="178">
        <v>397.73</v>
      </c>
    </row>
    <row r="43" spans="2:7" s="171" customFormat="1" ht="66">
      <c r="B43" s="191" t="s">
        <v>337</v>
      </c>
      <c r="C43" s="172" t="s">
        <v>76</v>
      </c>
      <c r="D43" s="173">
        <f>D44+D52</f>
        <v>12000</v>
      </c>
      <c r="E43" s="168"/>
      <c r="F43" s="169">
        <v>6026091.79</v>
      </c>
      <c r="G43" s="170">
        <v>2783715.24</v>
      </c>
    </row>
    <row r="44" spans="2:7" s="179" customFormat="1" ht="115.5">
      <c r="B44" s="192" t="s">
        <v>338</v>
      </c>
      <c r="C44" s="174" t="s">
        <v>263</v>
      </c>
      <c r="D44" s="175">
        <f>D45+D47</f>
        <v>12000</v>
      </c>
      <c r="E44" s="176"/>
      <c r="F44" s="177">
        <v>5906091.79</v>
      </c>
      <c r="G44" s="178">
        <v>2783715.24</v>
      </c>
    </row>
    <row r="45" spans="2:7" s="179" customFormat="1" ht="6" customHeight="1" hidden="1">
      <c r="B45" s="192" t="s">
        <v>339</v>
      </c>
      <c r="C45" s="174" t="s">
        <v>278</v>
      </c>
      <c r="D45" s="175">
        <f>D46</f>
        <v>0</v>
      </c>
      <c r="E45" s="176"/>
      <c r="F45" s="177">
        <v>2835000</v>
      </c>
      <c r="G45" s="178">
        <v>577357.47</v>
      </c>
    </row>
    <row r="46" spans="2:7" s="179" customFormat="1" ht="99" hidden="1">
      <c r="B46" s="192" t="s">
        <v>340</v>
      </c>
      <c r="C46" s="174" t="s">
        <v>341</v>
      </c>
      <c r="D46" s="175"/>
      <c r="E46" s="176"/>
      <c r="F46" s="177">
        <v>2835000</v>
      </c>
      <c r="G46" s="178">
        <v>577357.47</v>
      </c>
    </row>
    <row r="47" spans="2:7" s="179" customFormat="1" ht="105" customHeight="1">
      <c r="B47" s="192" t="s">
        <v>342</v>
      </c>
      <c r="C47" s="174" t="s">
        <v>279</v>
      </c>
      <c r="D47" s="175">
        <v>12000</v>
      </c>
      <c r="E47" s="176"/>
      <c r="F47" s="177">
        <v>3071091.79</v>
      </c>
      <c r="G47" s="178">
        <v>2206357.77</v>
      </c>
    </row>
    <row r="48" spans="2:7" s="179" customFormat="1" ht="88.5" customHeight="1">
      <c r="B48" s="192" t="s">
        <v>343</v>
      </c>
      <c r="C48" s="174" t="s">
        <v>344</v>
      </c>
      <c r="D48" s="175">
        <v>12000</v>
      </c>
      <c r="E48" s="176"/>
      <c r="F48" s="177">
        <v>3071091.79</v>
      </c>
      <c r="G48" s="178">
        <v>2206357.77</v>
      </c>
    </row>
    <row r="49" spans="2:7" s="179" customFormat="1" ht="52.5" customHeight="1">
      <c r="B49" s="192" t="s">
        <v>384</v>
      </c>
      <c r="C49" s="172" t="s">
        <v>80</v>
      </c>
      <c r="D49" s="173">
        <v>183800</v>
      </c>
      <c r="E49" s="176"/>
      <c r="F49" s="177">
        <v>3071091.79</v>
      </c>
      <c r="G49" s="178">
        <v>2206357.77</v>
      </c>
    </row>
    <row r="50" spans="2:7" s="179" customFormat="1" ht="47.25" customHeight="1">
      <c r="B50" s="192" t="s">
        <v>67</v>
      </c>
      <c r="C50" s="174" t="s">
        <v>390</v>
      </c>
      <c r="D50" s="175">
        <v>183800</v>
      </c>
      <c r="E50" s="176"/>
      <c r="F50" s="177">
        <v>3071091.79</v>
      </c>
      <c r="G50" s="178">
        <v>2206357.77</v>
      </c>
    </row>
    <row r="51" spans="2:7" s="179" customFormat="1" ht="47.25" customHeight="1">
      <c r="B51" s="192" t="s">
        <v>391</v>
      </c>
      <c r="C51" s="174" t="s">
        <v>392</v>
      </c>
      <c r="D51" s="175">
        <v>183800</v>
      </c>
      <c r="E51" s="176"/>
      <c r="F51" s="177">
        <v>3071091.79</v>
      </c>
      <c r="G51" s="178">
        <v>2206357.77</v>
      </c>
    </row>
    <row r="52" spans="2:7" s="179" customFormat="1" ht="0.75" customHeight="1" hidden="1">
      <c r="B52" s="192" t="s">
        <v>345</v>
      </c>
      <c r="C52" s="174" t="s">
        <v>346</v>
      </c>
      <c r="D52" s="175">
        <f>D53</f>
        <v>0</v>
      </c>
      <c r="E52" s="176"/>
      <c r="F52" s="177">
        <v>120000</v>
      </c>
      <c r="G52" s="178" t="s">
        <v>312</v>
      </c>
    </row>
    <row r="53" spans="2:7" s="179" customFormat="1" ht="66" hidden="1">
      <c r="B53" s="192" t="s">
        <v>347</v>
      </c>
      <c r="C53" s="174" t="s">
        <v>354</v>
      </c>
      <c r="D53" s="175">
        <f>D54</f>
        <v>0</v>
      </c>
      <c r="E53" s="176"/>
      <c r="F53" s="177">
        <v>120000</v>
      </c>
      <c r="G53" s="178" t="s">
        <v>312</v>
      </c>
    </row>
    <row r="54" spans="2:7" s="179" customFormat="1" ht="66" hidden="1">
      <c r="B54" s="192" t="s">
        <v>355</v>
      </c>
      <c r="C54" s="174" t="s">
        <v>356</v>
      </c>
      <c r="D54" s="175"/>
      <c r="E54" s="176"/>
      <c r="F54" s="177">
        <v>120000</v>
      </c>
      <c r="G54" s="178" t="s">
        <v>312</v>
      </c>
    </row>
    <row r="55" spans="2:7" s="171" customFormat="1" ht="49.5" hidden="1">
      <c r="B55" s="191" t="s">
        <v>357</v>
      </c>
      <c r="C55" s="172" t="s">
        <v>77</v>
      </c>
      <c r="D55" s="173">
        <f>D56</f>
        <v>0</v>
      </c>
      <c r="E55" s="168"/>
      <c r="F55" s="169">
        <v>278491.78</v>
      </c>
      <c r="G55" s="170">
        <v>383919.18</v>
      </c>
    </row>
    <row r="56" spans="2:7" s="179" customFormat="1" ht="16.5" hidden="1">
      <c r="B56" s="192" t="s">
        <v>358</v>
      </c>
      <c r="C56" s="174" t="s">
        <v>264</v>
      </c>
      <c r="D56" s="175">
        <f>D59+D57</f>
        <v>0</v>
      </c>
      <c r="E56" s="176"/>
      <c r="F56" s="177">
        <v>278491.78</v>
      </c>
      <c r="G56" s="178">
        <v>383919.18</v>
      </c>
    </row>
    <row r="57" spans="2:7" s="179" customFormat="1" ht="49.5" hidden="1">
      <c r="B57" s="192" t="s">
        <v>638</v>
      </c>
      <c r="C57" s="174" t="s">
        <v>639</v>
      </c>
      <c r="D57" s="175">
        <f>D58</f>
        <v>0</v>
      </c>
      <c r="E57" s="176"/>
      <c r="F57" s="177"/>
      <c r="G57" s="178"/>
    </row>
    <row r="58" spans="2:7" s="179" customFormat="1" ht="49.5" hidden="1">
      <c r="B58" s="192" t="s">
        <v>640</v>
      </c>
      <c r="C58" s="174" t="s">
        <v>641</v>
      </c>
      <c r="D58" s="175"/>
      <c r="E58" s="176"/>
      <c r="F58" s="177"/>
      <c r="G58" s="178"/>
    </row>
    <row r="59" spans="2:7" s="179" customFormat="1" ht="16.5" hidden="1">
      <c r="B59" s="192" t="s">
        <v>359</v>
      </c>
      <c r="C59" s="174" t="s">
        <v>360</v>
      </c>
      <c r="D59" s="175">
        <f>D60</f>
        <v>0</v>
      </c>
      <c r="E59" s="176"/>
      <c r="F59" s="177">
        <v>278491.78</v>
      </c>
      <c r="G59" s="178">
        <v>378919.18</v>
      </c>
    </row>
    <row r="60" spans="2:7" s="179" customFormat="1" ht="33" hidden="1">
      <c r="B60" s="192" t="s">
        <v>361</v>
      </c>
      <c r="C60" s="174" t="s">
        <v>362</v>
      </c>
      <c r="D60" s="175"/>
      <c r="E60" s="176"/>
      <c r="F60" s="177">
        <v>278491.78</v>
      </c>
      <c r="G60" s="178">
        <v>378919.18</v>
      </c>
    </row>
    <row r="61" spans="2:7" s="171" customFormat="1" ht="33" hidden="1">
      <c r="B61" s="191" t="s">
        <v>363</v>
      </c>
      <c r="C61" s="172" t="s">
        <v>78</v>
      </c>
      <c r="D61" s="173">
        <f>D62+D65</f>
        <v>0</v>
      </c>
      <c r="E61" s="168"/>
      <c r="F61" s="169">
        <v>14867160</v>
      </c>
      <c r="G61" s="170">
        <v>5452843.48</v>
      </c>
    </row>
    <row r="62" spans="2:7" s="179" customFormat="1" ht="99" hidden="1">
      <c r="B62" s="192" t="s">
        <v>364</v>
      </c>
      <c r="C62" s="174" t="s">
        <v>365</v>
      </c>
      <c r="D62" s="175">
        <f>D63</f>
        <v>0</v>
      </c>
      <c r="E62" s="176"/>
      <c r="F62" s="177">
        <v>11550000</v>
      </c>
      <c r="G62" s="178">
        <v>2135683.48</v>
      </c>
    </row>
    <row r="63" spans="2:7" s="179" customFormat="1" ht="115.5" hidden="1">
      <c r="B63" s="192" t="s">
        <v>366</v>
      </c>
      <c r="C63" s="174" t="s">
        <v>367</v>
      </c>
      <c r="D63" s="175">
        <f>D64</f>
        <v>0</v>
      </c>
      <c r="E63" s="176"/>
      <c r="F63" s="177">
        <v>11550000</v>
      </c>
      <c r="G63" s="178">
        <v>2135683.48</v>
      </c>
    </row>
    <row r="64" spans="2:7" s="179" customFormat="1" ht="115.5" hidden="1">
      <c r="B64" s="192" t="s">
        <v>368</v>
      </c>
      <c r="C64" s="174" t="s">
        <v>369</v>
      </c>
      <c r="D64" s="175"/>
      <c r="E64" s="176"/>
      <c r="F64" s="177">
        <v>11550000</v>
      </c>
      <c r="G64" s="178">
        <v>2135683.48</v>
      </c>
    </row>
    <row r="65" spans="2:7" s="179" customFormat="1" ht="24" customHeight="1" hidden="1">
      <c r="B65" s="192" t="s">
        <v>370</v>
      </c>
      <c r="C65" s="174" t="s">
        <v>265</v>
      </c>
      <c r="D65" s="175">
        <f>D66</f>
        <v>0</v>
      </c>
      <c r="E65" s="176"/>
      <c r="F65" s="177">
        <v>3317160</v>
      </c>
      <c r="G65" s="178">
        <v>3317160</v>
      </c>
    </row>
    <row r="66" spans="2:7" s="179" customFormat="1" ht="66" hidden="1">
      <c r="B66" s="192" t="s">
        <v>371</v>
      </c>
      <c r="C66" s="174" t="s">
        <v>372</v>
      </c>
      <c r="D66" s="175">
        <f>D67</f>
        <v>0</v>
      </c>
      <c r="E66" s="176"/>
      <c r="F66" s="177">
        <v>3317160</v>
      </c>
      <c r="G66" s="178">
        <v>3317160</v>
      </c>
    </row>
    <row r="67" spans="2:7" s="179" customFormat="1" ht="66" hidden="1">
      <c r="B67" s="192" t="s">
        <v>373</v>
      </c>
      <c r="C67" s="174" t="s">
        <v>374</v>
      </c>
      <c r="D67" s="175"/>
      <c r="E67" s="176"/>
      <c r="F67" s="177">
        <v>3317160</v>
      </c>
      <c r="G67" s="178">
        <v>3317160</v>
      </c>
    </row>
    <row r="68" spans="2:7" s="179" customFormat="1" ht="16.5" hidden="1">
      <c r="B68" s="193" t="s">
        <v>375</v>
      </c>
      <c r="C68" s="180" t="s">
        <v>220</v>
      </c>
      <c r="D68" s="175">
        <f>D69</f>
        <v>0</v>
      </c>
      <c r="E68" s="176"/>
      <c r="F68" s="177"/>
      <c r="G68" s="178"/>
    </row>
    <row r="69" spans="2:7" s="179" customFormat="1" ht="49.5" hidden="1">
      <c r="B69" s="194" t="s">
        <v>376</v>
      </c>
      <c r="C69" s="181" t="s">
        <v>377</v>
      </c>
      <c r="D69" s="175">
        <f>D70</f>
        <v>0</v>
      </c>
      <c r="E69" s="176"/>
      <c r="F69" s="177"/>
      <c r="G69" s="178"/>
    </row>
    <row r="70" spans="2:7" s="179" customFormat="1" ht="49.5" hidden="1">
      <c r="B70" s="195" t="s">
        <v>378</v>
      </c>
      <c r="C70" s="182" t="s">
        <v>379</v>
      </c>
      <c r="D70" s="175"/>
      <c r="E70" s="176"/>
      <c r="F70" s="177"/>
      <c r="G70" s="178"/>
    </row>
    <row r="71" spans="2:7" s="171" customFormat="1" ht="33" hidden="1">
      <c r="B71" s="191" t="s">
        <v>380</v>
      </c>
      <c r="C71" s="172" t="s">
        <v>79</v>
      </c>
      <c r="D71" s="173">
        <f>D72</f>
        <v>0</v>
      </c>
      <c r="E71" s="168"/>
      <c r="F71" s="169">
        <v>668001</v>
      </c>
      <c r="G71" s="170">
        <v>695508.76</v>
      </c>
    </row>
    <row r="72" spans="2:7" s="179" customFormat="1" ht="33" hidden="1">
      <c r="B72" s="192" t="s">
        <v>381</v>
      </c>
      <c r="C72" s="174" t="s">
        <v>266</v>
      </c>
      <c r="D72" s="175">
        <f>D73</f>
        <v>0</v>
      </c>
      <c r="E72" s="176"/>
      <c r="F72" s="177">
        <v>668001</v>
      </c>
      <c r="G72" s="178">
        <v>669501</v>
      </c>
    </row>
    <row r="73" spans="2:7" s="179" customFormat="1" ht="49.5" hidden="1">
      <c r="B73" s="192" t="s">
        <v>382</v>
      </c>
      <c r="C73" s="174" t="s">
        <v>383</v>
      </c>
      <c r="D73" s="175"/>
      <c r="E73" s="176"/>
      <c r="F73" s="177">
        <v>668001</v>
      </c>
      <c r="G73" s="178">
        <v>669501</v>
      </c>
    </row>
    <row r="74" spans="2:7" s="171" customFormat="1" ht="16.5" hidden="1">
      <c r="B74" s="191" t="s">
        <v>384</v>
      </c>
      <c r="C74" s="172" t="s">
        <v>80</v>
      </c>
      <c r="D74" s="173">
        <f>D75+D77</f>
        <v>0</v>
      </c>
      <c r="E74" s="168"/>
      <c r="F74" s="169">
        <v>58851.4</v>
      </c>
      <c r="G74" s="170">
        <v>-326390.04</v>
      </c>
    </row>
    <row r="75" spans="2:7" s="179" customFormat="1" ht="16.5" hidden="1">
      <c r="B75" s="192" t="s">
        <v>385</v>
      </c>
      <c r="C75" s="174" t="s">
        <v>386</v>
      </c>
      <c r="D75" s="175">
        <f>D76</f>
        <v>0</v>
      </c>
      <c r="E75" s="176"/>
      <c r="F75" s="177">
        <v>0</v>
      </c>
      <c r="G75" s="178">
        <v>-385328.52</v>
      </c>
    </row>
    <row r="76" spans="2:7" s="179" customFormat="1" ht="33" hidden="1">
      <c r="B76" s="192" t="s">
        <v>387</v>
      </c>
      <c r="C76" s="174" t="s">
        <v>388</v>
      </c>
      <c r="D76" s="175"/>
      <c r="E76" s="176"/>
      <c r="F76" s="177">
        <v>0</v>
      </c>
      <c r="G76" s="178">
        <v>-385328.52</v>
      </c>
    </row>
    <row r="77" spans="2:7" s="179" customFormat="1" ht="16.5" hidden="1">
      <c r="B77" s="192" t="s">
        <v>389</v>
      </c>
      <c r="C77" s="174" t="s">
        <v>390</v>
      </c>
      <c r="D77" s="175">
        <f>D78</f>
        <v>0</v>
      </c>
      <c r="E77" s="176"/>
      <c r="F77" s="177">
        <v>58851.4</v>
      </c>
      <c r="G77" s="178">
        <v>58938.48</v>
      </c>
    </row>
    <row r="78" spans="2:7" s="179" customFormat="1" ht="33" hidden="1">
      <c r="B78" s="192" t="s">
        <v>391</v>
      </c>
      <c r="C78" s="174" t="s">
        <v>392</v>
      </c>
      <c r="D78" s="175"/>
      <c r="E78" s="176"/>
      <c r="F78" s="177">
        <v>58851.4</v>
      </c>
      <c r="G78" s="178">
        <v>58938.48</v>
      </c>
    </row>
    <row r="79" spans="2:7" s="171" customFormat="1" ht="16.5">
      <c r="B79" s="196" t="s">
        <v>393</v>
      </c>
      <c r="C79" s="183" t="s">
        <v>59</v>
      </c>
      <c r="D79" s="184">
        <f>D80+D103</f>
        <v>2935080</v>
      </c>
      <c r="E79" s="168"/>
      <c r="F79" s="169">
        <v>306831725.06</v>
      </c>
      <c r="G79" s="170">
        <v>180978107.75</v>
      </c>
    </row>
    <row r="80" spans="2:7" s="171" customFormat="1" ht="49.5">
      <c r="B80" s="191" t="s">
        <v>394</v>
      </c>
      <c r="C80" s="172" t="s">
        <v>60</v>
      </c>
      <c r="D80" s="173">
        <f>D81+D88+D95+D100</f>
        <v>2935080</v>
      </c>
      <c r="E80" s="168"/>
      <c r="F80" s="169">
        <v>305975499.66</v>
      </c>
      <c r="G80" s="170">
        <v>180016063.8</v>
      </c>
    </row>
    <row r="81" spans="2:7" s="179" customFormat="1" ht="43.5" customHeight="1">
      <c r="B81" s="192" t="s">
        <v>395</v>
      </c>
      <c r="C81" s="174" t="s">
        <v>61</v>
      </c>
      <c r="D81" s="175">
        <f>D82+D86</f>
        <v>2755000</v>
      </c>
      <c r="E81" s="176"/>
      <c r="F81" s="177">
        <v>131124531</v>
      </c>
      <c r="G81" s="178">
        <v>84022610.28</v>
      </c>
    </row>
    <row r="82" spans="2:7" s="179" customFormat="1" ht="39" customHeight="1">
      <c r="B82" s="192" t="s">
        <v>396</v>
      </c>
      <c r="C82" s="174" t="s">
        <v>267</v>
      </c>
      <c r="D82" s="175">
        <f>D83</f>
        <v>2059000</v>
      </c>
      <c r="E82" s="176"/>
      <c r="F82" s="177">
        <v>101732000</v>
      </c>
      <c r="G82" s="178">
        <v>78564000</v>
      </c>
    </row>
    <row r="83" spans="2:7" s="179" customFormat="1" ht="39" customHeight="1">
      <c r="B83" s="192" t="s">
        <v>397</v>
      </c>
      <c r="C83" s="174" t="s">
        <v>398</v>
      </c>
      <c r="D83" s="175">
        <f>D84+D85</f>
        <v>2059000</v>
      </c>
      <c r="E83" s="176"/>
      <c r="F83" s="177">
        <v>101732000</v>
      </c>
      <c r="G83" s="178">
        <v>78564000</v>
      </c>
    </row>
    <row r="84" spans="2:7" s="179" customFormat="1" ht="40.5" customHeight="1">
      <c r="B84" s="197" t="s">
        <v>399</v>
      </c>
      <c r="C84" s="185" t="s">
        <v>259</v>
      </c>
      <c r="D84" s="175">
        <v>2039000</v>
      </c>
      <c r="E84" s="176"/>
      <c r="F84" s="177"/>
      <c r="G84" s="178"/>
    </row>
    <row r="85" spans="2:7" s="179" customFormat="1" ht="39.75" customHeight="1">
      <c r="B85" s="197" t="s">
        <v>400</v>
      </c>
      <c r="C85" s="185" t="s">
        <v>353</v>
      </c>
      <c r="D85" s="175">
        <v>20000</v>
      </c>
      <c r="E85" s="176"/>
      <c r="F85" s="177"/>
      <c r="G85" s="178"/>
    </row>
    <row r="86" spans="2:7" s="179" customFormat="1" ht="45" customHeight="1">
      <c r="B86" s="192" t="s">
        <v>401</v>
      </c>
      <c r="C86" s="174" t="s">
        <v>280</v>
      </c>
      <c r="D86" s="175">
        <f>D87</f>
        <v>696000</v>
      </c>
      <c r="E86" s="176"/>
      <c r="F86" s="177">
        <v>5126781</v>
      </c>
      <c r="G86" s="178">
        <v>2993895.25</v>
      </c>
    </row>
    <row r="87" spans="2:7" s="179" customFormat="1" ht="53.25" customHeight="1">
      <c r="B87" s="192" t="s">
        <v>402</v>
      </c>
      <c r="C87" s="174" t="s">
        <v>403</v>
      </c>
      <c r="D87" s="175">
        <v>696000</v>
      </c>
      <c r="E87" s="176"/>
      <c r="F87" s="177">
        <v>5126781</v>
      </c>
      <c r="G87" s="178">
        <v>2993895.25</v>
      </c>
    </row>
    <row r="88" spans="2:7" s="179" customFormat="1" ht="37.5" customHeight="1">
      <c r="B88" s="192" t="s">
        <v>618</v>
      </c>
      <c r="C88" s="174" t="s">
        <v>620</v>
      </c>
      <c r="D88" s="175">
        <f>D89+D91+D93</f>
        <v>86480</v>
      </c>
      <c r="E88" s="176"/>
      <c r="F88" s="177"/>
      <c r="G88" s="178"/>
    </row>
    <row r="89" spans="2:7" s="179" customFormat="1" ht="0.75" customHeight="1" hidden="1">
      <c r="B89" s="192" t="s">
        <v>633</v>
      </c>
      <c r="C89" s="174" t="s">
        <v>634</v>
      </c>
      <c r="D89" s="175">
        <f>D90</f>
        <v>0</v>
      </c>
      <c r="E89" s="176"/>
      <c r="F89" s="177"/>
      <c r="G89" s="178"/>
    </row>
    <row r="90" spans="2:7" s="179" customFormat="1" ht="82.5" hidden="1">
      <c r="B90" s="192" t="s">
        <v>635</v>
      </c>
      <c r="C90" s="174" t="s">
        <v>636</v>
      </c>
      <c r="D90" s="175"/>
      <c r="E90" s="176"/>
      <c r="F90" s="177"/>
      <c r="G90" s="178"/>
    </row>
    <row r="91" spans="2:7" s="179" customFormat="1" ht="66" hidden="1">
      <c r="B91" s="192" t="s">
        <v>622</v>
      </c>
      <c r="C91" s="174" t="s">
        <v>621</v>
      </c>
      <c r="D91" s="175">
        <f>D92</f>
        <v>0</v>
      </c>
      <c r="E91" s="176"/>
      <c r="F91" s="177"/>
      <c r="G91" s="178"/>
    </row>
    <row r="92" spans="2:7" s="179" customFormat="1" ht="49.5" hidden="1">
      <c r="B92" s="192" t="s">
        <v>623</v>
      </c>
      <c r="C92" s="174" t="s">
        <v>624</v>
      </c>
      <c r="D92" s="175"/>
      <c r="E92" s="176"/>
      <c r="F92" s="177"/>
      <c r="G92" s="178"/>
    </row>
    <row r="93" spans="2:7" s="179" customFormat="1" ht="23.25" customHeight="1">
      <c r="B93" s="192" t="s">
        <v>625</v>
      </c>
      <c r="C93" s="174" t="s">
        <v>626</v>
      </c>
      <c r="D93" s="175">
        <f>D94</f>
        <v>86480</v>
      </c>
      <c r="E93" s="176"/>
      <c r="F93" s="177"/>
      <c r="G93" s="178"/>
    </row>
    <row r="94" spans="2:7" s="179" customFormat="1" ht="33">
      <c r="B94" s="192" t="s">
        <v>627</v>
      </c>
      <c r="C94" s="174" t="s">
        <v>619</v>
      </c>
      <c r="D94" s="175">
        <v>86480</v>
      </c>
      <c r="E94" s="176"/>
      <c r="F94" s="177"/>
      <c r="G94" s="178"/>
    </row>
    <row r="95" spans="2:7" s="179" customFormat="1" ht="39" customHeight="1">
      <c r="B95" s="192" t="s">
        <v>404</v>
      </c>
      <c r="C95" s="174" t="s">
        <v>405</v>
      </c>
      <c r="D95" s="175">
        <f>D96+D98</f>
        <v>93600</v>
      </c>
      <c r="E95" s="176"/>
      <c r="F95" s="177">
        <v>5549600</v>
      </c>
      <c r="G95" s="178">
        <v>4100853.9</v>
      </c>
    </row>
    <row r="96" spans="2:7" s="179" customFormat="1" ht="36.75" customHeight="1">
      <c r="B96" s="192" t="s">
        <v>406</v>
      </c>
      <c r="C96" s="174" t="s">
        <v>268</v>
      </c>
      <c r="D96" s="175">
        <f>D97</f>
        <v>17400</v>
      </c>
      <c r="E96" s="176"/>
      <c r="F96" s="177">
        <v>1478200</v>
      </c>
      <c r="G96" s="178">
        <v>1155525</v>
      </c>
    </row>
    <row r="97" spans="2:7" s="179" customFormat="1" ht="49.5">
      <c r="B97" s="192" t="s">
        <v>407</v>
      </c>
      <c r="C97" s="174" t="s">
        <v>408</v>
      </c>
      <c r="D97" s="175">
        <v>17400</v>
      </c>
      <c r="E97" s="176"/>
      <c r="F97" s="177">
        <v>1478200</v>
      </c>
      <c r="G97" s="178">
        <v>1155525</v>
      </c>
    </row>
    <row r="98" spans="2:7" s="179" customFormat="1" ht="51" customHeight="1">
      <c r="B98" s="192" t="s">
        <v>409</v>
      </c>
      <c r="C98" s="174" t="s">
        <v>269</v>
      </c>
      <c r="D98" s="175">
        <f>D99</f>
        <v>76200</v>
      </c>
      <c r="E98" s="176"/>
      <c r="F98" s="177">
        <v>4071400</v>
      </c>
      <c r="G98" s="178">
        <v>2945328.9</v>
      </c>
    </row>
    <row r="99" spans="2:7" s="179" customFormat="1" ht="34.5" customHeight="1" thickBot="1">
      <c r="B99" s="192" t="s">
        <v>410</v>
      </c>
      <c r="C99" s="174" t="s">
        <v>411</v>
      </c>
      <c r="D99" s="175">
        <v>76200</v>
      </c>
      <c r="E99" s="176"/>
      <c r="F99" s="177">
        <v>4071400</v>
      </c>
      <c r="G99" s="178">
        <v>2945328.9</v>
      </c>
    </row>
    <row r="100" spans="2:7" s="179" customFormat="1" ht="1.5" customHeight="1" hidden="1" thickBot="1">
      <c r="B100" s="192" t="s">
        <v>646</v>
      </c>
      <c r="C100" s="174" t="s">
        <v>62</v>
      </c>
      <c r="D100" s="175">
        <f>D101</f>
        <v>0</v>
      </c>
      <c r="E100" s="176"/>
      <c r="F100" s="177"/>
      <c r="G100" s="178"/>
    </row>
    <row r="101" spans="2:7" s="179" customFormat="1" ht="66.75" hidden="1" thickBot="1">
      <c r="B101" s="192" t="s">
        <v>644</v>
      </c>
      <c r="C101" s="174" t="s">
        <v>645</v>
      </c>
      <c r="D101" s="175">
        <f>D102</f>
        <v>0</v>
      </c>
      <c r="E101" s="176"/>
      <c r="F101" s="177"/>
      <c r="G101" s="178"/>
    </row>
    <row r="102" spans="2:7" s="179" customFormat="1" ht="66.75" hidden="1" thickBot="1">
      <c r="B102" s="192" t="s">
        <v>642</v>
      </c>
      <c r="C102" s="174" t="s">
        <v>643</v>
      </c>
      <c r="D102" s="175"/>
      <c r="E102" s="176"/>
      <c r="F102" s="177"/>
      <c r="G102" s="178"/>
    </row>
    <row r="103" spans="2:7" s="171" customFormat="1" ht="1.5" customHeight="1" hidden="1" thickBot="1">
      <c r="B103" s="191" t="s">
        <v>412</v>
      </c>
      <c r="C103" s="172" t="s">
        <v>84</v>
      </c>
      <c r="D103" s="173">
        <f>D104</f>
        <v>0</v>
      </c>
      <c r="E103" s="168"/>
      <c r="F103" s="169">
        <v>856225.4</v>
      </c>
      <c r="G103" s="170">
        <v>979225.4</v>
      </c>
    </row>
    <row r="104" spans="2:7" s="179" customFormat="1" ht="33.75" hidden="1" thickBot="1">
      <c r="B104" s="198" t="s">
        <v>413</v>
      </c>
      <c r="C104" s="186" t="s">
        <v>414</v>
      </c>
      <c r="D104" s="175">
        <f>D105+D106</f>
        <v>0</v>
      </c>
      <c r="E104" s="176"/>
      <c r="F104" s="177">
        <v>856225.4</v>
      </c>
      <c r="G104" s="178">
        <v>979225.4</v>
      </c>
    </row>
    <row r="105" spans="2:7" s="179" customFormat="1" ht="99.75" hidden="1" thickBot="1">
      <c r="B105" s="192" t="s">
        <v>415</v>
      </c>
      <c r="C105" s="174" t="s">
        <v>416</v>
      </c>
      <c r="D105" s="175"/>
      <c r="E105" s="176"/>
      <c r="F105" s="177"/>
      <c r="G105" s="178"/>
    </row>
    <row r="106" spans="2:7" s="179" customFormat="1" ht="33.75" hidden="1" thickBot="1">
      <c r="B106" s="192" t="s">
        <v>417</v>
      </c>
      <c r="C106" s="174" t="s">
        <v>414</v>
      </c>
      <c r="D106" s="175"/>
      <c r="E106" s="176"/>
      <c r="F106" s="177">
        <v>856225.4</v>
      </c>
      <c r="G106" s="178">
        <v>979225.4</v>
      </c>
    </row>
    <row r="107" spans="2:7" s="179" customFormat="1" ht="21" customHeight="1">
      <c r="B107" s="199"/>
      <c r="C107" s="187" t="s">
        <v>418</v>
      </c>
      <c r="D107" s="188">
        <v>6735288.35</v>
      </c>
      <c r="E107" s="176"/>
      <c r="F107" s="189"/>
      <c r="G107" s="189"/>
    </row>
  </sheetData>
  <sheetProtection/>
  <mergeCells count="5">
    <mergeCell ref="G7:K7"/>
    <mergeCell ref="B8:D8"/>
    <mergeCell ref="B9:D9"/>
    <mergeCell ref="G9:K9"/>
    <mergeCell ref="B7:D7"/>
  </mergeCells>
  <printOptions/>
  <pageMargins left="0.27" right="0.1968503937007874" top="0.15748031496062992" bottom="0.15748031496062992" header="0.1574803149606299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2">
      <selection activeCell="B4" sqref="B4"/>
    </sheetView>
  </sheetViews>
  <sheetFormatPr defaultColWidth="9.00390625" defaultRowHeight="12.75"/>
  <cols>
    <col min="1" max="1" width="10.125" style="4" customWidth="1"/>
    <col min="2" max="2" width="51.625" style="4" customWidth="1"/>
    <col min="3" max="3" width="30.375" style="15" customWidth="1"/>
    <col min="4" max="16384" width="9.125" style="4" customWidth="1"/>
  </cols>
  <sheetData>
    <row r="1" spans="3:4" ht="15.75">
      <c r="C1" s="147" t="s">
        <v>350</v>
      </c>
      <c r="D1" s="107"/>
    </row>
    <row r="2" spans="3:4" ht="18" customHeight="1">
      <c r="C2" s="147" t="s">
        <v>226</v>
      </c>
      <c r="D2" s="107"/>
    </row>
    <row r="3" spans="3:4" ht="47.25" customHeight="1">
      <c r="C3" s="148" t="s">
        <v>4</v>
      </c>
      <c r="D3" s="109"/>
    </row>
    <row r="4" spans="3:4" ht="15.75">
      <c r="C4" s="149" t="s">
        <v>276</v>
      </c>
      <c r="D4" s="105"/>
    </row>
    <row r="5" ht="15">
      <c r="C5" s="14"/>
    </row>
    <row r="6" ht="1.5" customHeight="1"/>
    <row r="7" spans="1:3" ht="15">
      <c r="A7" s="203" t="s">
        <v>223</v>
      </c>
      <c r="B7" s="203"/>
      <c r="C7" s="203"/>
    </row>
    <row r="8" spans="1:5" s="111" customFormat="1" ht="32.25" customHeight="1">
      <c r="A8" s="204" t="s">
        <v>351</v>
      </c>
      <c r="B8" s="204"/>
      <c r="C8" s="204"/>
      <c r="E8" s="110"/>
    </row>
    <row r="9" spans="1:5" s="8" customFormat="1" ht="15" customHeight="1">
      <c r="A9" s="106" t="s">
        <v>631</v>
      </c>
      <c r="B9" s="106"/>
      <c r="C9" s="106"/>
      <c r="E9" s="9"/>
    </row>
    <row r="10" spans="1:5" s="8" customFormat="1" ht="15" customHeight="1">
      <c r="A10" s="202" t="s">
        <v>630</v>
      </c>
      <c r="B10" s="202"/>
      <c r="C10" s="202"/>
      <c r="E10" s="9"/>
    </row>
    <row r="12" spans="1:3" ht="30">
      <c r="A12" s="5"/>
      <c r="B12" s="6" t="s">
        <v>85</v>
      </c>
      <c r="C12" s="16" t="s">
        <v>83</v>
      </c>
    </row>
    <row r="13" spans="1:3" ht="15">
      <c r="A13" s="5"/>
      <c r="B13" s="7" t="s">
        <v>86</v>
      </c>
      <c r="C13" s="17"/>
    </row>
    <row r="14" spans="1:3" ht="19.5" customHeight="1">
      <c r="A14" s="150" t="s">
        <v>87</v>
      </c>
      <c r="B14" s="151" t="s">
        <v>655</v>
      </c>
      <c r="C14" s="152">
        <f>SUM(C15:C20)</f>
        <v>3019800</v>
      </c>
    </row>
    <row r="15" spans="1:3" ht="33" customHeight="1">
      <c r="A15" s="153" t="s">
        <v>90</v>
      </c>
      <c r="B15" s="154" t="s">
        <v>89</v>
      </c>
      <c r="C15" s="155">
        <v>524000</v>
      </c>
    </row>
    <row r="16" spans="1:3" ht="52.5" customHeight="1" hidden="1">
      <c r="A16" s="153" t="s">
        <v>92</v>
      </c>
      <c r="B16" s="154" t="s">
        <v>91</v>
      </c>
      <c r="C16" s="155"/>
    </row>
    <row r="17" spans="1:3" ht="64.5" customHeight="1">
      <c r="A17" s="153" t="s">
        <v>94</v>
      </c>
      <c r="B17" s="154" t="s">
        <v>93</v>
      </c>
      <c r="C17" s="155">
        <v>2483800</v>
      </c>
    </row>
    <row r="18" spans="1:3" ht="2.25" customHeight="1" hidden="1">
      <c r="A18" s="153" t="s">
        <v>96</v>
      </c>
      <c r="B18" s="154" t="s">
        <v>95</v>
      </c>
      <c r="C18" s="155"/>
    </row>
    <row r="19" spans="1:3" ht="19.5" customHeight="1" hidden="1">
      <c r="A19" s="153" t="s">
        <v>98</v>
      </c>
      <c r="B19" s="154" t="s">
        <v>97</v>
      </c>
      <c r="C19" s="155"/>
    </row>
    <row r="20" spans="1:3" ht="19.5" customHeight="1">
      <c r="A20" s="153" t="s">
        <v>100</v>
      </c>
      <c r="B20" s="154" t="s">
        <v>99</v>
      </c>
      <c r="C20" s="155">
        <v>12000</v>
      </c>
    </row>
    <row r="21" spans="1:3" ht="19.5" customHeight="1">
      <c r="A21" s="150" t="s">
        <v>102</v>
      </c>
      <c r="B21" s="151" t="s">
        <v>230</v>
      </c>
      <c r="C21" s="152">
        <f>C22</f>
        <v>76200</v>
      </c>
    </row>
    <row r="22" spans="1:3" ht="24.75" customHeight="1">
      <c r="A22" s="153" t="s">
        <v>103</v>
      </c>
      <c r="B22" s="154" t="s">
        <v>101</v>
      </c>
      <c r="C22" s="155">
        <v>76200</v>
      </c>
    </row>
    <row r="23" spans="1:3" ht="30" customHeight="1">
      <c r="A23" s="150" t="s">
        <v>105</v>
      </c>
      <c r="B23" s="151" t="s">
        <v>231</v>
      </c>
      <c r="C23" s="152">
        <f>SUM(C24:C27)</f>
        <v>468000</v>
      </c>
    </row>
    <row r="24" spans="1:3" ht="23.25" customHeight="1">
      <c r="A24" s="153" t="s">
        <v>106</v>
      </c>
      <c r="B24" s="154" t="s">
        <v>104</v>
      </c>
      <c r="C24" s="155">
        <v>17400</v>
      </c>
    </row>
    <row r="25" spans="1:3" ht="44.25" customHeight="1" hidden="1">
      <c r="A25" s="153" t="s">
        <v>107</v>
      </c>
      <c r="B25" s="154" t="s">
        <v>232</v>
      </c>
      <c r="C25" s="155"/>
    </row>
    <row r="26" spans="1:3" ht="27" customHeight="1">
      <c r="A26" s="153" t="s">
        <v>108</v>
      </c>
      <c r="B26" s="154" t="s">
        <v>110</v>
      </c>
      <c r="C26" s="155">
        <v>450600</v>
      </c>
    </row>
    <row r="27" spans="1:3" ht="45" customHeight="1" hidden="1">
      <c r="A27" s="153" t="s">
        <v>109</v>
      </c>
      <c r="B27" s="154" t="s">
        <v>111</v>
      </c>
      <c r="C27" s="155"/>
    </row>
    <row r="28" spans="1:3" ht="19.5" customHeight="1">
      <c r="A28" s="150" t="s">
        <v>112</v>
      </c>
      <c r="B28" s="151" t="s">
        <v>233</v>
      </c>
      <c r="C28" s="156">
        <f>SUM(C29:C31)</f>
        <v>1093408.35</v>
      </c>
    </row>
    <row r="29" spans="1:3" ht="19.5" customHeight="1" hidden="1">
      <c r="A29" s="157" t="s">
        <v>647</v>
      </c>
      <c r="B29" s="158" t="s">
        <v>648</v>
      </c>
      <c r="C29" s="159"/>
    </row>
    <row r="30" spans="1:3" ht="23.25" customHeight="1">
      <c r="A30" s="153" t="s">
        <v>113</v>
      </c>
      <c r="B30" s="154" t="s">
        <v>234</v>
      </c>
      <c r="C30" s="160">
        <v>999408.35</v>
      </c>
    </row>
    <row r="31" spans="1:3" ht="33.75" customHeight="1">
      <c r="A31" s="153" t="s">
        <v>115</v>
      </c>
      <c r="B31" s="154" t="s">
        <v>114</v>
      </c>
      <c r="C31" s="155">
        <v>94000</v>
      </c>
    </row>
    <row r="32" spans="1:3" ht="19.5" customHeight="1">
      <c r="A32" s="150" t="s">
        <v>117</v>
      </c>
      <c r="B32" s="161" t="s">
        <v>654</v>
      </c>
      <c r="C32" s="152">
        <f>SUM(C33:C35)</f>
        <v>553880</v>
      </c>
    </row>
    <row r="33" spans="1:3" ht="21.75" customHeight="1">
      <c r="A33" s="153" t="s">
        <v>118</v>
      </c>
      <c r="B33" s="162" t="s">
        <v>116</v>
      </c>
      <c r="C33" s="155">
        <v>71000</v>
      </c>
    </row>
    <row r="34" spans="1:3" ht="22.5" customHeight="1">
      <c r="A34" s="153" t="s">
        <v>119</v>
      </c>
      <c r="B34" s="162" t="s">
        <v>121</v>
      </c>
      <c r="C34" s="155">
        <v>50000</v>
      </c>
    </row>
    <row r="35" spans="1:3" ht="25.5" customHeight="1">
      <c r="A35" s="153" t="s">
        <v>120</v>
      </c>
      <c r="B35" s="162" t="s">
        <v>122</v>
      </c>
      <c r="C35" s="155">
        <v>432880</v>
      </c>
    </row>
    <row r="36" spans="1:3" ht="19.5" customHeight="1" hidden="1">
      <c r="A36" s="150" t="s">
        <v>123</v>
      </c>
      <c r="B36" s="161" t="s">
        <v>236</v>
      </c>
      <c r="C36" s="152">
        <f>C37</f>
        <v>0</v>
      </c>
    </row>
    <row r="37" spans="1:3" ht="30" customHeight="1" hidden="1">
      <c r="A37" s="153" t="s">
        <v>125</v>
      </c>
      <c r="B37" s="154" t="s">
        <v>124</v>
      </c>
      <c r="C37" s="155"/>
    </row>
    <row r="38" spans="1:3" ht="19.5" customHeight="1" hidden="1">
      <c r="A38" s="150" t="s">
        <v>127</v>
      </c>
      <c r="B38" s="151" t="s">
        <v>653</v>
      </c>
      <c r="C38" s="152">
        <f>SUM(C39)</f>
        <v>0</v>
      </c>
    </row>
    <row r="39" spans="1:3" ht="19.5" customHeight="1" hidden="1">
      <c r="A39" s="153" t="s">
        <v>128</v>
      </c>
      <c r="B39" s="154" t="s">
        <v>126</v>
      </c>
      <c r="C39" s="155"/>
    </row>
    <row r="40" spans="1:3" ht="20.25" customHeight="1">
      <c r="A40" s="150" t="s">
        <v>130</v>
      </c>
      <c r="B40" s="151" t="s">
        <v>238</v>
      </c>
      <c r="C40" s="152">
        <f>C41</f>
        <v>1524000</v>
      </c>
    </row>
    <row r="41" spans="1:3" ht="24.75" customHeight="1">
      <c r="A41" s="153" t="s">
        <v>131</v>
      </c>
      <c r="B41" s="154" t="s">
        <v>129</v>
      </c>
      <c r="C41" s="155">
        <v>1524000</v>
      </c>
    </row>
    <row r="42" spans="1:3" ht="19.5" customHeight="1" hidden="1">
      <c r="A42" s="150" t="s">
        <v>134</v>
      </c>
      <c r="B42" s="151" t="s">
        <v>240</v>
      </c>
      <c r="C42" s="152">
        <f>SUM(C43:C44)</f>
        <v>0</v>
      </c>
    </row>
    <row r="43" spans="1:3" ht="19.5" customHeight="1" hidden="1">
      <c r="A43" s="153" t="s">
        <v>135</v>
      </c>
      <c r="B43" s="154" t="s">
        <v>132</v>
      </c>
      <c r="C43" s="155"/>
    </row>
    <row r="44" spans="1:3" ht="19.5" customHeight="1" hidden="1">
      <c r="A44" s="153" t="s">
        <v>136</v>
      </c>
      <c r="B44" s="154" t="s">
        <v>133</v>
      </c>
      <c r="C44" s="155"/>
    </row>
    <row r="45" spans="1:3" ht="19.5" customHeight="1" hidden="1">
      <c r="A45" s="150" t="s">
        <v>138</v>
      </c>
      <c r="B45" s="151" t="s">
        <v>241</v>
      </c>
      <c r="C45" s="152">
        <f>C46</f>
        <v>0</v>
      </c>
    </row>
    <row r="46" spans="1:3" ht="19.5" customHeight="1" hidden="1">
      <c r="A46" s="153" t="s">
        <v>139</v>
      </c>
      <c r="B46" s="154" t="s">
        <v>137</v>
      </c>
      <c r="C46" s="155"/>
    </row>
    <row r="47" spans="1:3" ht="19.5" customHeight="1" hidden="1">
      <c r="A47" s="150" t="s">
        <v>141</v>
      </c>
      <c r="B47" s="161" t="s">
        <v>652</v>
      </c>
      <c r="C47" s="152">
        <f>C48</f>
        <v>0</v>
      </c>
    </row>
    <row r="48" spans="1:3" ht="0.75" customHeight="1">
      <c r="A48" s="153" t="s">
        <v>142</v>
      </c>
      <c r="B48" s="162" t="s">
        <v>140</v>
      </c>
      <c r="C48" s="155"/>
    </row>
    <row r="49" spans="1:3" ht="30" customHeight="1" hidden="1">
      <c r="A49" s="150" t="s">
        <v>143</v>
      </c>
      <c r="B49" s="151" t="s">
        <v>243</v>
      </c>
      <c r="C49" s="152">
        <f>C50</f>
        <v>0</v>
      </c>
    </row>
    <row r="50" spans="1:3" ht="32.25" customHeight="1" hidden="1">
      <c r="A50" s="153" t="s">
        <v>144</v>
      </c>
      <c r="B50" s="154" t="s">
        <v>650</v>
      </c>
      <c r="C50" s="155"/>
    </row>
    <row r="51" spans="1:3" ht="45.75" customHeight="1" hidden="1">
      <c r="A51" s="150" t="s">
        <v>145</v>
      </c>
      <c r="B51" s="151" t="s">
        <v>651</v>
      </c>
      <c r="C51" s="152">
        <f>C52</f>
        <v>0</v>
      </c>
    </row>
    <row r="52" spans="1:3" ht="30" customHeight="1" hidden="1">
      <c r="A52" s="153" t="s">
        <v>146</v>
      </c>
      <c r="B52" s="154" t="s">
        <v>649</v>
      </c>
      <c r="C52" s="155"/>
    </row>
    <row r="53" spans="1:3" ht="22.5" customHeight="1">
      <c r="A53" s="150"/>
      <c r="B53" s="151" t="s">
        <v>147</v>
      </c>
      <c r="C53" s="156">
        <f>C14+C21+C23+C28+C32+C36+C38+C40+C42+C45+C47+C49+C51</f>
        <v>6735288.35</v>
      </c>
    </row>
  </sheetData>
  <sheetProtection/>
  <mergeCells count="3">
    <mergeCell ref="A10:C10"/>
    <mergeCell ref="A7:C7"/>
    <mergeCell ref="A8:C8"/>
  </mergeCells>
  <printOptions/>
  <pageMargins left="0.89" right="0.18" top="0.31496062992125984" bottom="0.33" header="0.1574803149606299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29.125" style="1" customWidth="1"/>
    <col min="2" max="2" width="53.375" style="1" customWidth="1"/>
    <col min="3" max="3" width="46.00390625" style="19" customWidth="1"/>
    <col min="4" max="4" width="18.75390625" style="20" hidden="1" customWidth="1"/>
    <col min="5" max="5" width="18.125" style="20" hidden="1" customWidth="1"/>
    <col min="6" max="6" width="0.12890625" style="3" customWidth="1"/>
    <col min="7" max="7" width="9.125" style="3" customWidth="1"/>
    <col min="8" max="16384" width="9.125" style="1" customWidth="1"/>
  </cols>
  <sheetData>
    <row r="1" spans="2:6" ht="12.75">
      <c r="B1" s="108"/>
      <c r="C1" s="142" t="s">
        <v>349</v>
      </c>
      <c r="D1" s="142"/>
      <c r="E1" s="142"/>
      <c r="F1" s="143"/>
    </row>
    <row r="2" spans="2:6" ht="12.75">
      <c r="B2" s="108" t="s">
        <v>632</v>
      </c>
      <c r="C2" s="142" t="s">
        <v>226</v>
      </c>
      <c r="D2" s="142"/>
      <c r="E2" s="142"/>
      <c r="F2" s="142"/>
    </row>
    <row r="3" spans="3:6" ht="27" customHeight="1">
      <c r="C3" s="205" t="s">
        <v>277</v>
      </c>
      <c r="D3" s="205"/>
      <c r="E3" s="205"/>
      <c r="F3" s="205"/>
    </row>
    <row r="4" spans="3:6" ht="12.75">
      <c r="C4" s="142"/>
      <c r="D4" s="142"/>
      <c r="E4" s="142"/>
      <c r="F4" s="143"/>
    </row>
    <row r="5" spans="2:6" ht="18.75">
      <c r="B5" s="11"/>
      <c r="C5" s="141"/>
      <c r="D5" s="21"/>
      <c r="E5" s="21"/>
      <c r="F5" s="140"/>
    </row>
    <row r="6" ht="18.75">
      <c r="B6" s="12" t="s">
        <v>228</v>
      </c>
    </row>
    <row r="7" spans="1:3" ht="18" customHeight="1">
      <c r="A7" s="206" t="s">
        <v>5</v>
      </c>
      <c r="B7" s="207"/>
      <c r="C7" s="207"/>
    </row>
    <row r="8" ht="18.75">
      <c r="B8" s="12" t="s">
        <v>281</v>
      </c>
    </row>
    <row r="9" ht="6.75" customHeight="1"/>
    <row r="10" ht="12.75" hidden="1">
      <c r="E10" s="21" t="s">
        <v>224</v>
      </c>
    </row>
    <row r="11" spans="1:5" ht="45">
      <c r="A11" s="2" t="s">
        <v>149</v>
      </c>
      <c r="B11" s="10" t="s">
        <v>148</v>
      </c>
      <c r="C11" s="22" t="s">
        <v>83</v>
      </c>
      <c r="D11" s="23" t="s">
        <v>83</v>
      </c>
      <c r="E11" s="23" t="s">
        <v>222</v>
      </c>
    </row>
    <row r="12" spans="1:5" ht="19.5" customHeight="1">
      <c r="A12" s="24" t="s">
        <v>151</v>
      </c>
      <c r="B12" s="25" t="s">
        <v>150</v>
      </c>
      <c r="C12" s="26">
        <f>C13+C30+C19+C25</f>
        <v>0</v>
      </c>
      <c r="D12" s="26">
        <f>D13+D30+D19+D25</f>
        <v>0</v>
      </c>
      <c r="E12" s="26">
        <f>E13+E30+E19+E25</f>
        <v>0</v>
      </c>
    </row>
    <row r="13" spans="1:5" ht="31.5" customHeight="1">
      <c r="A13" s="27" t="s">
        <v>152</v>
      </c>
      <c r="B13" s="28" t="s">
        <v>292</v>
      </c>
      <c r="C13" s="29">
        <f>ABS(C14)-ABS(C19)-ABS(C25)</f>
        <v>0</v>
      </c>
      <c r="D13" s="29">
        <f>ABS(D14)-ABS(D19)-ABS(D25)</f>
        <v>0</v>
      </c>
      <c r="E13" s="29">
        <f>ABS(E14)-ABS(E19)-ABS(E25)</f>
        <v>0</v>
      </c>
    </row>
    <row r="14" spans="1:5" ht="31.5" customHeight="1">
      <c r="A14" s="27" t="s">
        <v>154</v>
      </c>
      <c r="B14" s="28" t="s">
        <v>153</v>
      </c>
      <c r="C14" s="29">
        <f>C16-ABS(C18)</f>
        <v>0</v>
      </c>
      <c r="D14" s="29">
        <f>D16-ABS(D18)</f>
        <v>0</v>
      </c>
      <c r="E14" s="29">
        <f>E16-ABS(E18)</f>
        <v>0</v>
      </c>
    </row>
    <row r="15" spans="1:5" ht="33.75" customHeight="1">
      <c r="A15" s="24" t="s">
        <v>156</v>
      </c>
      <c r="B15" s="25" t="s">
        <v>155</v>
      </c>
      <c r="C15" s="26"/>
      <c r="D15" s="26">
        <f>D16</f>
        <v>0</v>
      </c>
      <c r="E15" s="26">
        <f>E16</f>
        <v>0</v>
      </c>
    </row>
    <row r="16" spans="1:5" ht="48" customHeight="1">
      <c r="A16" s="24" t="s">
        <v>157</v>
      </c>
      <c r="B16" s="25" t="s">
        <v>282</v>
      </c>
      <c r="C16" s="26"/>
      <c r="D16" s="30"/>
      <c r="E16" s="30"/>
    </row>
    <row r="17" spans="1:5" ht="35.25" customHeight="1">
      <c r="A17" s="24" t="s">
        <v>159</v>
      </c>
      <c r="B17" s="25" t="s">
        <v>158</v>
      </c>
      <c r="C17" s="26">
        <f>C18</f>
        <v>0</v>
      </c>
      <c r="D17" s="26">
        <f>D18</f>
        <v>0</v>
      </c>
      <c r="E17" s="26">
        <f>E18</f>
        <v>0</v>
      </c>
    </row>
    <row r="18" spans="1:5" ht="46.5" customHeight="1">
      <c r="A18" s="24" t="s">
        <v>160</v>
      </c>
      <c r="B18" s="25" t="s">
        <v>283</v>
      </c>
      <c r="C18" s="26"/>
      <c r="D18" s="30"/>
      <c r="E18" s="30"/>
    </row>
    <row r="19" spans="1:5" ht="33.75" customHeight="1">
      <c r="A19" s="27" t="s">
        <v>162</v>
      </c>
      <c r="B19" s="28" t="s">
        <v>161</v>
      </c>
      <c r="C19" s="29">
        <f>C22-ABS(C24)</f>
        <v>0</v>
      </c>
      <c r="D19" s="31"/>
      <c r="E19" s="31"/>
    </row>
    <row r="20" spans="1:5" ht="45" customHeight="1">
      <c r="A20" s="32" t="s">
        <v>164</v>
      </c>
      <c r="B20" s="33" t="s">
        <v>163</v>
      </c>
      <c r="C20" s="34">
        <f>C21-ABS(C23)</f>
        <v>0</v>
      </c>
      <c r="D20" s="34">
        <f>D21-ABS(D23)</f>
        <v>0</v>
      </c>
      <c r="E20" s="34">
        <f>E21-ABS(E23)</f>
        <v>0</v>
      </c>
    </row>
    <row r="21" spans="1:5" ht="45" customHeight="1">
      <c r="A21" s="32" t="s">
        <v>271</v>
      </c>
      <c r="B21" s="25" t="s">
        <v>284</v>
      </c>
      <c r="C21" s="26">
        <f>C22</f>
        <v>0</v>
      </c>
      <c r="D21" s="26">
        <f>D22</f>
        <v>0</v>
      </c>
      <c r="E21" s="26">
        <f>E22</f>
        <v>0</v>
      </c>
    </row>
    <row r="22" spans="1:5" ht="50.25" customHeight="1">
      <c r="A22" s="32" t="s">
        <v>165</v>
      </c>
      <c r="B22" s="25" t="s">
        <v>285</v>
      </c>
      <c r="C22" s="26"/>
      <c r="D22" s="30"/>
      <c r="E22" s="30"/>
    </row>
    <row r="23" spans="1:5" ht="49.5" customHeight="1">
      <c r="A23" s="32" t="s">
        <v>270</v>
      </c>
      <c r="B23" s="25" t="s">
        <v>286</v>
      </c>
      <c r="C23" s="26">
        <f>C24</f>
        <v>0</v>
      </c>
      <c r="D23" s="26">
        <f>D24</f>
        <v>0</v>
      </c>
      <c r="E23" s="26">
        <f>E24</f>
        <v>0</v>
      </c>
    </row>
    <row r="24" spans="1:5" ht="48.75" customHeight="1">
      <c r="A24" s="32" t="s">
        <v>166</v>
      </c>
      <c r="B24" s="25" t="s">
        <v>287</v>
      </c>
      <c r="C24" s="26"/>
      <c r="D24" s="30"/>
      <c r="E24" s="30"/>
    </row>
    <row r="25" spans="1:5" ht="30.75" customHeight="1">
      <c r="A25" s="27" t="s">
        <v>168</v>
      </c>
      <c r="B25" s="28" t="s">
        <v>167</v>
      </c>
      <c r="C25" s="29">
        <f>ABS(C27)-ABS(C29)</f>
        <v>0</v>
      </c>
      <c r="D25" s="29">
        <f>ABS(D27)-D29</f>
        <v>0</v>
      </c>
      <c r="E25" s="29">
        <f>ABS(E27)-E29</f>
        <v>0</v>
      </c>
    </row>
    <row r="26" spans="1:5" ht="31.5" customHeight="1">
      <c r="A26" s="32" t="s">
        <v>170</v>
      </c>
      <c r="B26" s="33" t="s">
        <v>169</v>
      </c>
      <c r="C26" s="26">
        <f>C27</f>
        <v>0</v>
      </c>
      <c r="D26" s="26">
        <f>D27</f>
        <v>0</v>
      </c>
      <c r="E26" s="26">
        <f>E27</f>
        <v>0</v>
      </c>
    </row>
    <row r="27" spans="1:5" ht="87.75" customHeight="1">
      <c r="A27" s="32" t="s">
        <v>171</v>
      </c>
      <c r="B27" s="25" t="s">
        <v>288</v>
      </c>
      <c r="C27" s="26"/>
      <c r="D27" s="30"/>
      <c r="E27" s="30"/>
    </row>
    <row r="28" spans="1:5" ht="35.25" customHeight="1">
      <c r="A28" s="32" t="s">
        <v>173</v>
      </c>
      <c r="B28" s="25" t="s">
        <v>172</v>
      </c>
      <c r="C28" s="26">
        <f>C29</f>
        <v>0</v>
      </c>
      <c r="D28" s="26">
        <f>D29</f>
        <v>0</v>
      </c>
      <c r="E28" s="26">
        <f>E29</f>
        <v>0</v>
      </c>
    </row>
    <row r="29" spans="1:5" ht="42" customHeight="1">
      <c r="A29" s="32" t="s">
        <v>174</v>
      </c>
      <c r="B29" s="25" t="s">
        <v>289</v>
      </c>
      <c r="C29" s="26"/>
      <c r="D29" s="30"/>
      <c r="E29" s="30"/>
    </row>
    <row r="30" spans="1:5" ht="27" customHeight="1">
      <c r="A30" s="27" t="s">
        <v>152</v>
      </c>
      <c r="B30" s="28" t="s">
        <v>175</v>
      </c>
      <c r="C30" s="29">
        <f>C35-ABS(C31)</f>
        <v>0</v>
      </c>
      <c r="D30" s="29">
        <f>D35-ABS(D31)</f>
        <v>0</v>
      </c>
      <c r="E30" s="29">
        <f>E35-ABS(E31)</f>
        <v>0</v>
      </c>
    </row>
    <row r="31" spans="1:5" ht="29.25" customHeight="1">
      <c r="A31" s="32" t="s">
        <v>177</v>
      </c>
      <c r="B31" s="33" t="s">
        <v>176</v>
      </c>
      <c r="C31" s="139">
        <f aca="true" t="shared" si="0" ref="C31:E33">C32</f>
        <v>-6735288.35</v>
      </c>
      <c r="D31" s="26">
        <f t="shared" si="0"/>
        <v>0</v>
      </c>
      <c r="E31" s="26">
        <f t="shared" si="0"/>
        <v>0</v>
      </c>
    </row>
    <row r="32" spans="1:5" ht="18.75" customHeight="1">
      <c r="A32" s="32" t="s">
        <v>179</v>
      </c>
      <c r="B32" s="33" t="s">
        <v>178</v>
      </c>
      <c r="C32" s="139">
        <f t="shared" si="0"/>
        <v>-6735288.35</v>
      </c>
      <c r="D32" s="26">
        <f t="shared" si="0"/>
        <v>0</v>
      </c>
      <c r="E32" s="26">
        <f t="shared" si="0"/>
        <v>0</v>
      </c>
    </row>
    <row r="33" spans="1:5" ht="28.5" customHeight="1">
      <c r="A33" s="32" t="s">
        <v>183</v>
      </c>
      <c r="B33" s="33" t="s">
        <v>180</v>
      </c>
      <c r="C33" s="139">
        <f t="shared" si="0"/>
        <v>-6735288.35</v>
      </c>
      <c r="D33" s="26">
        <f t="shared" si="0"/>
        <v>0</v>
      </c>
      <c r="E33" s="26">
        <f t="shared" si="0"/>
        <v>0</v>
      </c>
    </row>
    <row r="34" spans="1:5" ht="36.75" customHeight="1">
      <c r="A34" s="32" t="s">
        <v>184</v>
      </c>
      <c r="B34" s="25" t="s">
        <v>290</v>
      </c>
      <c r="C34" s="139">
        <v>-6735288.35</v>
      </c>
      <c r="D34" s="26">
        <f>'[1]доходы'!D140*(-1)+D16+D22+D28</f>
        <v>0</v>
      </c>
      <c r="E34" s="26">
        <f>'[1]доходы'!E140*(-1)+E16+E22+E28</f>
        <v>0</v>
      </c>
    </row>
    <row r="35" spans="1:5" ht="19.5" customHeight="1">
      <c r="A35" s="32" t="s">
        <v>186</v>
      </c>
      <c r="B35" s="33" t="s">
        <v>185</v>
      </c>
      <c r="C35" s="139">
        <f aca="true" t="shared" si="1" ref="C35:E37">C36</f>
        <v>6735288.35</v>
      </c>
      <c r="D35" s="26">
        <f t="shared" si="1"/>
        <v>0</v>
      </c>
      <c r="E35" s="26">
        <f t="shared" si="1"/>
        <v>0</v>
      </c>
    </row>
    <row r="36" spans="1:5" ht="18.75" customHeight="1">
      <c r="A36" s="24" t="s">
        <v>188</v>
      </c>
      <c r="B36" s="25" t="s">
        <v>187</v>
      </c>
      <c r="C36" s="139">
        <f t="shared" si="1"/>
        <v>6735288.35</v>
      </c>
      <c r="D36" s="26">
        <f t="shared" si="1"/>
        <v>0</v>
      </c>
      <c r="E36" s="26">
        <f t="shared" si="1"/>
        <v>0</v>
      </c>
    </row>
    <row r="37" spans="1:5" ht="30.75" customHeight="1">
      <c r="A37" s="32" t="s">
        <v>190</v>
      </c>
      <c r="B37" s="33" t="s">
        <v>189</v>
      </c>
      <c r="C37" s="139">
        <f t="shared" si="1"/>
        <v>6735288.35</v>
      </c>
      <c r="D37" s="26">
        <f t="shared" si="1"/>
        <v>0</v>
      </c>
      <c r="E37" s="26">
        <f t="shared" si="1"/>
        <v>0</v>
      </c>
    </row>
    <row r="38" spans="1:5" ht="31.5" customHeight="1">
      <c r="A38" s="32" t="s">
        <v>191</v>
      </c>
      <c r="B38" s="33" t="s">
        <v>291</v>
      </c>
      <c r="C38" s="139">
        <v>6735288.35</v>
      </c>
      <c r="D38" s="26">
        <f>'[1]функц. расходы'!D55+D18+D27</f>
        <v>0</v>
      </c>
      <c r="E38" s="26">
        <f>'[1]функц. расходы'!E55+E18+E27</f>
        <v>0</v>
      </c>
    </row>
  </sheetData>
  <sheetProtection/>
  <mergeCells count="2">
    <mergeCell ref="C3:F3"/>
    <mergeCell ref="A7:C7"/>
  </mergeCells>
  <printOptions/>
  <pageMargins left="0.5511811023622047" right="0.1968503937007874" top="0.4330708661417323" bottom="0.3937007874015748" header="0.35433070866141736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1"/>
  <sheetViews>
    <sheetView tabSelected="1" view="pageBreakPreview" zoomScale="110" zoomScaleNormal="120" zoomScaleSheetLayoutView="110" zoomScalePageLayoutView="0" workbookViewId="0" topLeftCell="B241">
      <selection activeCell="B224" sqref="B224"/>
    </sheetView>
  </sheetViews>
  <sheetFormatPr defaultColWidth="9.00390625" defaultRowHeight="12.75"/>
  <cols>
    <col min="1" max="1" width="1.875" style="55" hidden="1" customWidth="1"/>
    <col min="2" max="2" width="58.00390625" style="50" customWidth="1"/>
    <col min="3" max="3" width="8.125" style="51" customWidth="1"/>
    <col min="4" max="4" width="7.125" style="52" customWidth="1"/>
    <col min="5" max="5" width="6.625" style="52" customWidth="1"/>
    <col min="6" max="6" width="12.25390625" style="53" customWidth="1"/>
    <col min="7" max="7" width="8.125" style="13" customWidth="1"/>
    <col min="8" max="8" width="17.875" style="51" customWidth="1"/>
    <col min="9" max="9" width="15.875" style="51" hidden="1" customWidth="1"/>
    <col min="10" max="10" width="15.75390625" style="51" hidden="1" customWidth="1"/>
    <col min="11" max="16384" width="9.125" style="55" customWidth="1"/>
  </cols>
  <sheetData>
    <row r="1" spans="6:10" ht="12.75">
      <c r="F1" s="209" t="s">
        <v>348</v>
      </c>
      <c r="G1" s="209"/>
      <c r="H1" s="209"/>
      <c r="I1" s="54"/>
      <c r="J1" s="54"/>
    </row>
    <row r="2" spans="6:10" ht="12.75">
      <c r="F2" s="209" t="s">
        <v>226</v>
      </c>
      <c r="G2" s="209"/>
      <c r="H2" s="209"/>
      <c r="I2" s="54"/>
      <c r="J2" s="54"/>
    </row>
    <row r="3" spans="6:10" ht="13.5" customHeight="1">
      <c r="F3" s="210" t="s">
        <v>3</v>
      </c>
      <c r="G3" s="210"/>
      <c r="H3" s="210"/>
      <c r="I3" s="54"/>
      <c r="J3" s="54"/>
    </row>
    <row r="4" spans="6:10" ht="12.75">
      <c r="F4" s="211" t="s">
        <v>419</v>
      </c>
      <c r="G4" s="211"/>
      <c r="H4" s="211"/>
      <c r="I4" s="54"/>
      <c r="J4" s="54"/>
    </row>
    <row r="5" spans="6:10" ht="12.75">
      <c r="F5" s="209" t="s">
        <v>182</v>
      </c>
      <c r="G5" s="209"/>
      <c r="H5" s="209"/>
      <c r="I5" s="18"/>
      <c r="J5" s="18"/>
    </row>
    <row r="7" ht="12.75">
      <c r="C7" s="51" t="s">
        <v>248</v>
      </c>
    </row>
    <row r="8" spans="2:8" ht="12.75" customHeight="1">
      <c r="B8" s="208" t="s">
        <v>2</v>
      </c>
      <c r="C8" s="207"/>
      <c r="D8" s="207"/>
      <c r="E8" s="207"/>
      <c r="F8" s="207"/>
      <c r="G8" s="207"/>
      <c r="H8" s="207"/>
    </row>
    <row r="9" ht="12.75">
      <c r="C9" s="51" t="s">
        <v>420</v>
      </c>
    </row>
    <row r="10" ht="13.5" thickBot="1">
      <c r="J10" s="51" t="s">
        <v>224</v>
      </c>
    </row>
    <row r="11" spans="2:10" ht="13.5" thickBot="1">
      <c r="B11" s="134" t="s">
        <v>82</v>
      </c>
      <c r="C11" s="135" t="s">
        <v>192</v>
      </c>
      <c r="D11" s="136" t="s">
        <v>193</v>
      </c>
      <c r="E11" s="137" t="s">
        <v>194</v>
      </c>
      <c r="F11" s="138" t="s">
        <v>195</v>
      </c>
      <c r="G11" s="137" t="s">
        <v>196</v>
      </c>
      <c r="H11" s="135" t="s">
        <v>83</v>
      </c>
      <c r="I11" s="127" t="s">
        <v>222</v>
      </c>
      <c r="J11" s="56" t="s">
        <v>432</v>
      </c>
    </row>
    <row r="12" spans="2:10" ht="32.25" customHeight="1" thickBot="1">
      <c r="B12" s="144" t="s">
        <v>537</v>
      </c>
      <c r="C12" s="135">
        <v>608</v>
      </c>
      <c r="D12" s="137"/>
      <c r="E12" s="137"/>
      <c r="F12" s="145"/>
      <c r="G12" s="137"/>
      <c r="H12" s="135"/>
      <c r="I12" s="127"/>
      <c r="J12" s="56"/>
    </row>
    <row r="13" spans="2:10" ht="24.75" customHeight="1">
      <c r="B13" s="128" t="s">
        <v>88</v>
      </c>
      <c r="C13" s="129" t="s">
        <v>538</v>
      </c>
      <c r="D13" s="130" t="s">
        <v>197</v>
      </c>
      <c r="E13" s="130" t="s">
        <v>258</v>
      </c>
      <c r="F13" s="131"/>
      <c r="G13" s="132"/>
      <c r="H13" s="133">
        <f>H14+H18+H26+H31+H35+H39</f>
        <v>3019800</v>
      </c>
      <c r="I13" s="62" t="e">
        <f>I14+I18+I26+I31+I35+I39</f>
        <v>#REF!</v>
      </c>
      <c r="J13" s="62" t="e">
        <f>J14+J18+J26+J31+J35+J39</f>
        <v>#REF!</v>
      </c>
    </row>
    <row r="14" spans="2:10" ht="34.5" customHeight="1">
      <c r="B14" s="57" t="s">
        <v>221</v>
      </c>
      <c r="C14" s="58" t="s">
        <v>538</v>
      </c>
      <c r="D14" s="59" t="s">
        <v>197</v>
      </c>
      <c r="E14" s="59" t="s">
        <v>198</v>
      </c>
      <c r="F14" s="60"/>
      <c r="G14" s="61"/>
      <c r="H14" s="62">
        <f>H16</f>
        <v>524000</v>
      </c>
      <c r="I14" s="62">
        <f>I16</f>
        <v>0</v>
      </c>
      <c r="J14" s="62">
        <f>J16</f>
        <v>0</v>
      </c>
    </row>
    <row r="15" spans="2:10" ht="22.5" customHeight="1">
      <c r="B15" s="57" t="s">
        <v>657</v>
      </c>
      <c r="C15" s="58" t="s">
        <v>538</v>
      </c>
      <c r="D15" s="59" t="s">
        <v>197</v>
      </c>
      <c r="E15" s="59" t="s">
        <v>198</v>
      </c>
      <c r="F15" s="112" t="s">
        <v>658</v>
      </c>
      <c r="G15" s="61"/>
      <c r="H15" s="62">
        <f>H16</f>
        <v>524000</v>
      </c>
      <c r="I15" s="62"/>
      <c r="J15" s="62"/>
    </row>
    <row r="16" spans="2:10" ht="20.25" customHeight="1">
      <c r="B16" s="63" t="s">
        <v>421</v>
      </c>
      <c r="C16" s="64" t="s">
        <v>538</v>
      </c>
      <c r="D16" s="65" t="s">
        <v>197</v>
      </c>
      <c r="E16" s="65" t="s">
        <v>198</v>
      </c>
      <c r="F16" s="66" t="s">
        <v>422</v>
      </c>
      <c r="G16" s="67"/>
      <c r="H16" s="68">
        <f>H17</f>
        <v>524000</v>
      </c>
      <c r="I16" s="68">
        <f>I17</f>
        <v>0</v>
      </c>
      <c r="J16" s="68">
        <f>J17</f>
        <v>0</v>
      </c>
    </row>
    <row r="17" spans="2:10" ht="29.25" customHeight="1">
      <c r="B17" s="63" t="s">
        <v>273</v>
      </c>
      <c r="C17" s="67" t="s">
        <v>538</v>
      </c>
      <c r="D17" s="65" t="s">
        <v>197</v>
      </c>
      <c r="E17" s="65" t="s">
        <v>198</v>
      </c>
      <c r="F17" s="65" t="s">
        <v>422</v>
      </c>
      <c r="G17" s="67" t="s">
        <v>272</v>
      </c>
      <c r="H17" s="69">
        <v>524000</v>
      </c>
      <c r="I17" s="69"/>
      <c r="J17" s="69"/>
    </row>
    <row r="18" spans="2:10" ht="3.75" customHeight="1" hidden="1">
      <c r="B18" s="70" t="s">
        <v>229</v>
      </c>
      <c r="C18" s="58"/>
      <c r="D18" s="59" t="s">
        <v>197</v>
      </c>
      <c r="E18" s="59" t="s">
        <v>202</v>
      </c>
      <c r="F18" s="60"/>
      <c r="G18" s="61"/>
      <c r="H18" s="62">
        <f>H20+H23</f>
        <v>0</v>
      </c>
      <c r="I18" s="62">
        <f>I20+I23</f>
        <v>0</v>
      </c>
      <c r="J18" s="62">
        <f>J20+J23</f>
        <v>0</v>
      </c>
    </row>
    <row r="19" spans="2:10" ht="12.75" hidden="1">
      <c r="B19" s="57" t="s">
        <v>657</v>
      </c>
      <c r="C19" s="58"/>
      <c r="D19" s="59" t="s">
        <v>197</v>
      </c>
      <c r="E19" s="59" t="s">
        <v>202</v>
      </c>
      <c r="F19" s="112" t="s">
        <v>658</v>
      </c>
      <c r="G19" s="61"/>
      <c r="H19" s="62">
        <f>H20+H23</f>
        <v>0</v>
      </c>
      <c r="I19" s="62"/>
      <c r="J19" s="62"/>
    </row>
    <row r="20" spans="2:10" ht="12.75" hidden="1">
      <c r="B20" s="63" t="s">
        <v>423</v>
      </c>
      <c r="C20" s="64"/>
      <c r="D20" s="65" t="s">
        <v>197</v>
      </c>
      <c r="E20" s="65" t="s">
        <v>202</v>
      </c>
      <c r="F20" s="66" t="s">
        <v>424</v>
      </c>
      <c r="G20" s="67"/>
      <c r="H20" s="68">
        <f>H21+H22</f>
        <v>0</v>
      </c>
      <c r="I20" s="68">
        <f>I21+I22</f>
        <v>0</v>
      </c>
      <c r="J20" s="68">
        <f>J21+J22</f>
        <v>0</v>
      </c>
    </row>
    <row r="21" spans="2:10" ht="25.5" hidden="1">
      <c r="B21" s="63" t="s">
        <v>273</v>
      </c>
      <c r="C21" s="67"/>
      <c r="D21" s="65" t="s">
        <v>197</v>
      </c>
      <c r="E21" s="65" t="s">
        <v>202</v>
      </c>
      <c r="F21" s="65" t="s">
        <v>424</v>
      </c>
      <c r="G21" s="67" t="s">
        <v>272</v>
      </c>
      <c r="H21" s="69"/>
      <c r="I21" s="69"/>
      <c r="J21" s="69"/>
    </row>
    <row r="22" spans="2:10" ht="25.5" hidden="1">
      <c r="B22" s="63" t="s">
        <v>274</v>
      </c>
      <c r="C22" s="67"/>
      <c r="D22" s="65" t="s">
        <v>197</v>
      </c>
      <c r="E22" s="65" t="s">
        <v>202</v>
      </c>
      <c r="F22" s="65" t="s">
        <v>424</v>
      </c>
      <c r="G22" s="67" t="s">
        <v>275</v>
      </c>
      <c r="H22" s="69"/>
      <c r="I22" s="69"/>
      <c r="J22" s="69"/>
    </row>
    <row r="23" spans="2:10" ht="12.75" hidden="1">
      <c r="B23" s="63" t="s">
        <v>425</v>
      </c>
      <c r="C23" s="64"/>
      <c r="D23" s="65" t="s">
        <v>197</v>
      </c>
      <c r="E23" s="65" t="s">
        <v>202</v>
      </c>
      <c r="F23" s="66" t="s">
        <v>656</v>
      </c>
      <c r="G23" s="67"/>
      <c r="H23" s="68">
        <f>H24+H25</f>
        <v>0</v>
      </c>
      <c r="I23" s="68">
        <f>I24+I25</f>
        <v>0</v>
      </c>
      <c r="J23" s="68">
        <f>J24+J25</f>
        <v>0</v>
      </c>
    </row>
    <row r="24" spans="2:10" ht="25.5" hidden="1">
      <c r="B24" s="63" t="s">
        <v>273</v>
      </c>
      <c r="C24" s="67"/>
      <c r="D24" s="65" t="s">
        <v>197</v>
      </c>
      <c r="E24" s="65" t="s">
        <v>202</v>
      </c>
      <c r="F24" s="66" t="s">
        <v>656</v>
      </c>
      <c r="G24" s="67" t="s">
        <v>272</v>
      </c>
      <c r="H24" s="69"/>
      <c r="I24" s="69"/>
      <c r="J24" s="69"/>
    </row>
    <row r="25" spans="2:10" ht="25.5" hidden="1">
      <c r="B25" s="63" t="s">
        <v>274</v>
      </c>
      <c r="C25" s="67"/>
      <c r="D25" s="65" t="s">
        <v>197</v>
      </c>
      <c r="E25" s="65" t="s">
        <v>202</v>
      </c>
      <c r="F25" s="66" t="s">
        <v>656</v>
      </c>
      <c r="G25" s="67" t="s">
        <v>275</v>
      </c>
      <c r="H25" s="69"/>
      <c r="I25" s="69"/>
      <c r="J25" s="69"/>
    </row>
    <row r="26" spans="2:10" ht="48" customHeight="1">
      <c r="B26" s="57" t="s">
        <v>93</v>
      </c>
      <c r="C26" s="58" t="s">
        <v>538</v>
      </c>
      <c r="D26" s="59" t="s">
        <v>197</v>
      </c>
      <c r="E26" s="59" t="s">
        <v>199</v>
      </c>
      <c r="F26" s="60"/>
      <c r="G26" s="61"/>
      <c r="H26" s="62">
        <f>H28</f>
        <v>2483800</v>
      </c>
      <c r="I26" s="62">
        <f>I28</f>
        <v>0</v>
      </c>
      <c r="J26" s="62">
        <f>J28</f>
        <v>0</v>
      </c>
    </row>
    <row r="27" spans="2:10" ht="21.75" customHeight="1">
      <c r="B27" s="57" t="s">
        <v>657</v>
      </c>
      <c r="C27" s="58" t="s">
        <v>538</v>
      </c>
      <c r="D27" s="59" t="s">
        <v>197</v>
      </c>
      <c r="E27" s="59" t="s">
        <v>199</v>
      </c>
      <c r="F27" s="112" t="s">
        <v>658</v>
      </c>
      <c r="G27" s="61"/>
      <c r="H27" s="62">
        <f>H28</f>
        <v>2483800</v>
      </c>
      <c r="I27" s="62"/>
      <c r="J27" s="62"/>
    </row>
    <row r="28" spans="2:10" ht="33" customHeight="1">
      <c r="B28" s="63" t="s">
        <v>426</v>
      </c>
      <c r="C28" s="64" t="s">
        <v>538</v>
      </c>
      <c r="D28" s="65" t="s">
        <v>197</v>
      </c>
      <c r="E28" s="65" t="s">
        <v>199</v>
      </c>
      <c r="F28" s="66" t="s">
        <v>427</v>
      </c>
      <c r="G28" s="67"/>
      <c r="H28" s="68">
        <f>SUM(H29:H30)</f>
        <v>2483800</v>
      </c>
      <c r="I28" s="68">
        <f>SUM(I29:I30)</f>
        <v>0</v>
      </c>
      <c r="J28" s="68">
        <f>SUM(J29:J30)</f>
        <v>0</v>
      </c>
    </row>
    <row r="29" spans="2:10" ht="32.25" customHeight="1">
      <c r="B29" s="63" t="s">
        <v>273</v>
      </c>
      <c r="C29" s="64" t="s">
        <v>538</v>
      </c>
      <c r="D29" s="65" t="s">
        <v>197</v>
      </c>
      <c r="E29" s="65" t="s">
        <v>199</v>
      </c>
      <c r="F29" s="65" t="s">
        <v>427</v>
      </c>
      <c r="G29" s="67" t="s">
        <v>272</v>
      </c>
      <c r="H29" s="69">
        <v>1522965</v>
      </c>
      <c r="I29" s="69"/>
      <c r="J29" s="69"/>
    </row>
    <row r="30" spans="2:10" ht="33.75" customHeight="1">
      <c r="B30" s="63" t="s">
        <v>274</v>
      </c>
      <c r="C30" s="64" t="s">
        <v>538</v>
      </c>
      <c r="D30" s="65" t="s">
        <v>197</v>
      </c>
      <c r="E30" s="65" t="s">
        <v>199</v>
      </c>
      <c r="F30" s="65" t="s">
        <v>427</v>
      </c>
      <c r="G30" s="67" t="s">
        <v>275</v>
      </c>
      <c r="H30" s="69">
        <v>960835</v>
      </c>
      <c r="I30" s="69"/>
      <c r="J30" s="69"/>
    </row>
    <row r="31" spans="2:10" ht="12.75" hidden="1">
      <c r="B31" s="57" t="s">
        <v>95</v>
      </c>
      <c r="C31" s="58"/>
      <c r="D31" s="59" t="s">
        <v>197</v>
      </c>
      <c r="E31" s="59" t="s">
        <v>201</v>
      </c>
      <c r="F31" s="60"/>
      <c r="G31" s="61"/>
      <c r="H31" s="62">
        <f>H33</f>
        <v>0</v>
      </c>
      <c r="I31" s="62">
        <f>I33</f>
        <v>0</v>
      </c>
      <c r="J31" s="62">
        <f>J33</f>
        <v>0</v>
      </c>
    </row>
    <row r="32" spans="2:10" ht="12.75" hidden="1">
      <c r="B32" s="57" t="s">
        <v>657</v>
      </c>
      <c r="C32" s="58"/>
      <c r="D32" s="59" t="s">
        <v>197</v>
      </c>
      <c r="E32" s="59" t="s">
        <v>201</v>
      </c>
      <c r="F32" s="112" t="s">
        <v>658</v>
      </c>
      <c r="G32" s="61"/>
      <c r="H32" s="62">
        <f>H33</f>
        <v>0</v>
      </c>
      <c r="I32" s="62"/>
      <c r="J32" s="62"/>
    </row>
    <row r="33" spans="2:10" ht="29.25" customHeight="1" hidden="1">
      <c r="B33" s="63" t="s">
        <v>430</v>
      </c>
      <c r="C33" s="64"/>
      <c r="D33" s="65" t="s">
        <v>197</v>
      </c>
      <c r="E33" s="65" t="s">
        <v>201</v>
      </c>
      <c r="F33" s="66" t="s">
        <v>431</v>
      </c>
      <c r="G33" s="67"/>
      <c r="H33" s="68">
        <f>H34</f>
        <v>0</v>
      </c>
      <c r="I33" s="68">
        <f>I34</f>
        <v>0</v>
      </c>
      <c r="J33" s="68">
        <f>J34</f>
        <v>0</v>
      </c>
    </row>
    <row r="34" spans="2:10" ht="25.5" hidden="1">
      <c r="B34" s="63" t="s">
        <v>274</v>
      </c>
      <c r="C34" s="67"/>
      <c r="D34" s="65" t="s">
        <v>197</v>
      </c>
      <c r="E34" s="65" t="s">
        <v>201</v>
      </c>
      <c r="F34" s="65" t="s">
        <v>431</v>
      </c>
      <c r="G34" s="67" t="s">
        <v>275</v>
      </c>
      <c r="H34" s="69"/>
      <c r="I34" s="69"/>
      <c r="J34" s="69"/>
    </row>
    <row r="35" spans="2:10" ht="12.75" hidden="1">
      <c r="B35" s="57" t="s">
        <v>97</v>
      </c>
      <c r="C35" s="58"/>
      <c r="D35" s="59" t="s">
        <v>197</v>
      </c>
      <c r="E35" s="59" t="s">
        <v>203</v>
      </c>
      <c r="F35" s="60"/>
      <c r="G35" s="61"/>
      <c r="H35" s="62">
        <f>H37</f>
        <v>0</v>
      </c>
      <c r="I35" s="62">
        <f>I37</f>
        <v>0</v>
      </c>
      <c r="J35" s="62">
        <f>J37</f>
        <v>0</v>
      </c>
    </row>
    <row r="36" spans="2:10" ht="12.75" hidden="1">
      <c r="B36" s="57" t="s">
        <v>657</v>
      </c>
      <c r="C36" s="58"/>
      <c r="D36" s="59" t="s">
        <v>197</v>
      </c>
      <c r="E36" s="59" t="s">
        <v>203</v>
      </c>
      <c r="F36" s="112" t="s">
        <v>658</v>
      </c>
      <c r="G36" s="61"/>
      <c r="H36" s="62">
        <f>H37</f>
        <v>0</v>
      </c>
      <c r="I36" s="62"/>
      <c r="J36" s="62"/>
    </row>
    <row r="37" spans="2:10" ht="18.75" customHeight="1" hidden="1">
      <c r="B37" s="63" t="s">
        <v>436</v>
      </c>
      <c r="C37" s="64"/>
      <c r="D37" s="65" t="s">
        <v>197</v>
      </c>
      <c r="E37" s="65" t="s">
        <v>203</v>
      </c>
      <c r="F37" s="66" t="s">
        <v>437</v>
      </c>
      <c r="G37" s="67"/>
      <c r="H37" s="68">
        <f>H38</f>
        <v>0</v>
      </c>
      <c r="I37" s="68">
        <f>I38</f>
        <v>0</v>
      </c>
      <c r="J37" s="68">
        <f>J38</f>
        <v>0</v>
      </c>
    </row>
    <row r="38" spans="2:10" ht="12.75" hidden="1">
      <c r="B38" s="63" t="s">
        <v>246</v>
      </c>
      <c r="C38" s="67"/>
      <c r="D38" s="65" t="s">
        <v>197</v>
      </c>
      <c r="E38" s="65" t="s">
        <v>203</v>
      </c>
      <c r="F38" s="65" t="s">
        <v>437</v>
      </c>
      <c r="G38" s="67" t="s">
        <v>204</v>
      </c>
      <c r="H38" s="69"/>
      <c r="I38" s="69"/>
      <c r="J38" s="69"/>
    </row>
    <row r="39" spans="2:10" ht="18.75" customHeight="1">
      <c r="B39" s="57" t="s">
        <v>99</v>
      </c>
      <c r="C39" s="64" t="s">
        <v>538</v>
      </c>
      <c r="D39" s="59" t="s">
        <v>197</v>
      </c>
      <c r="E39" s="59" t="s">
        <v>200</v>
      </c>
      <c r="F39" s="60"/>
      <c r="G39" s="61"/>
      <c r="H39" s="62">
        <f>H41+H45+H47+H49+H52+H56</f>
        <v>12000</v>
      </c>
      <c r="I39" s="62" t="e">
        <f>I41+I45+I47+I49+I52+I56</f>
        <v>#REF!</v>
      </c>
      <c r="J39" s="62" t="e">
        <f>J41+J45+J47+J49+J52+J56</f>
        <v>#REF!</v>
      </c>
    </row>
    <row r="40" spans="2:10" ht="20.25" customHeight="1">
      <c r="B40" s="57" t="s">
        <v>657</v>
      </c>
      <c r="C40" s="64" t="s">
        <v>538</v>
      </c>
      <c r="D40" s="59" t="s">
        <v>197</v>
      </c>
      <c r="E40" s="59" t="s">
        <v>200</v>
      </c>
      <c r="F40" s="112" t="s">
        <v>658</v>
      </c>
      <c r="G40" s="61"/>
      <c r="H40" s="62">
        <f>H41+H45+H47+H49+H52</f>
        <v>12000</v>
      </c>
      <c r="I40" s="62"/>
      <c r="J40" s="62"/>
    </row>
    <row r="41" spans="1:10" ht="1.5" customHeight="1" hidden="1">
      <c r="A41" s="72"/>
      <c r="B41" s="63" t="s">
        <v>438</v>
      </c>
      <c r="C41" s="64"/>
      <c r="D41" s="65" t="s">
        <v>197</v>
      </c>
      <c r="E41" s="65" t="s">
        <v>200</v>
      </c>
      <c r="F41" s="66" t="s">
        <v>439</v>
      </c>
      <c r="G41" s="67"/>
      <c r="H41" s="68">
        <f>H42+H43+H44</f>
        <v>0</v>
      </c>
      <c r="I41" s="68">
        <f>I42+I43+I44</f>
        <v>0</v>
      </c>
      <c r="J41" s="68">
        <f>J42+J43+J44</f>
        <v>0</v>
      </c>
    </row>
    <row r="42" spans="1:10" ht="12.75" hidden="1">
      <c r="A42" s="72"/>
      <c r="B42" s="63" t="s">
        <v>440</v>
      </c>
      <c r="C42" s="67"/>
      <c r="D42" s="65" t="s">
        <v>197</v>
      </c>
      <c r="E42" s="65" t="s">
        <v>200</v>
      </c>
      <c r="F42" s="65" t="s">
        <v>439</v>
      </c>
      <c r="G42" s="67" t="s">
        <v>441</v>
      </c>
      <c r="H42" s="69"/>
      <c r="I42" s="69"/>
      <c r="J42" s="69"/>
    </row>
    <row r="43" spans="1:10" ht="25.5" hidden="1">
      <c r="A43" s="72"/>
      <c r="B43" s="63" t="s">
        <v>274</v>
      </c>
      <c r="C43" s="67"/>
      <c r="D43" s="65" t="s">
        <v>197</v>
      </c>
      <c r="E43" s="65" t="s">
        <v>200</v>
      </c>
      <c r="F43" s="65" t="s">
        <v>439</v>
      </c>
      <c r="G43" s="67" t="s">
        <v>275</v>
      </c>
      <c r="H43" s="69"/>
      <c r="I43" s="69"/>
      <c r="J43" s="69"/>
    </row>
    <row r="44" spans="1:10" ht="12.75" hidden="1">
      <c r="A44" s="72"/>
      <c r="B44" s="63" t="s">
        <v>251</v>
      </c>
      <c r="C44" s="67"/>
      <c r="D44" s="65" t="s">
        <v>197</v>
      </c>
      <c r="E44" s="65" t="s">
        <v>200</v>
      </c>
      <c r="F44" s="65" t="s">
        <v>439</v>
      </c>
      <c r="G44" s="67" t="s">
        <v>435</v>
      </c>
      <c r="H44" s="69"/>
      <c r="I44" s="69"/>
      <c r="J44" s="69"/>
    </row>
    <row r="45" spans="1:10" ht="25.5" hidden="1">
      <c r="A45" s="72"/>
      <c r="B45" s="63" t="s">
        <v>249</v>
      </c>
      <c r="C45" s="64"/>
      <c r="D45" s="65" t="s">
        <v>197</v>
      </c>
      <c r="E45" s="65" t="s">
        <v>200</v>
      </c>
      <c r="F45" s="66" t="s">
        <v>442</v>
      </c>
      <c r="G45" s="67"/>
      <c r="H45" s="68">
        <f>H46</f>
        <v>0</v>
      </c>
      <c r="I45" s="68">
        <f>I46</f>
        <v>0</v>
      </c>
      <c r="J45" s="68">
        <f>J46</f>
        <v>0</v>
      </c>
    </row>
    <row r="46" spans="1:10" ht="25.5" hidden="1">
      <c r="A46" s="72"/>
      <c r="B46" s="63" t="s">
        <v>274</v>
      </c>
      <c r="C46" s="67"/>
      <c r="D46" s="65" t="s">
        <v>197</v>
      </c>
      <c r="E46" s="65" t="s">
        <v>200</v>
      </c>
      <c r="F46" s="65" t="s">
        <v>442</v>
      </c>
      <c r="G46" s="67" t="s">
        <v>275</v>
      </c>
      <c r="H46" s="69"/>
      <c r="I46" s="69"/>
      <c r="J46" s="69"/>
    </row>
    <row r="47" spans="1:10" ht="17.25" customHeight="1">
      <c r="A47" s="72"/>
      <c r="B47" s="63" t="s">
        <v>250</v>
      </c>
      <c r="C47" s="64" t="s">
        <v>538</v>
      </c>
      <c r="D47" s="65" t="s">
        <v>197</v>
      </c>
      <c r="E47" s="65" t="s">
        <v>200</v>
      </c>
      <c r="F47" s="66" t="s">
        <v>443</v>
      </c>
      <c r="G47" s="67"/>
      <c r="H47" s="68">
        <f>H48</f>
        <v>12000</v>
      </c>
      <c r="I47" s="68">
        <f>I48</f>
        <v>0</v>
      </c>
      <c r="J47" s="68">
        <f>J48</f>
        <v>0</v>
      </c>
    </row>
    <row r="48" spans="1:10" ht="20.25" customHeight="1">
      <c r="A48" s="72"/>
      <c r="B48" s="63" t="s">
        <v>251</v>
      </c>
      <c r="C48" s="64" t="s">
        <v>538</v>
      </c>
      <c r="D48" s="65" t="s">
        <v>197</v>
      </c>
      <c r="E48" s="65" t="s">
        <v>200</v>
      </c>
      <c r="F48" s="65" t="s">
        <v>443</v>
      </c>
      <c r="G48" s="67" t="s">
        <v>435</v>
      </c>
      <c r="H48" s="69">
        <v>12000</v>
      </c>
      <c r="I48" s="69"/>
      <c r="J48" s="69"/>
    </row>
    <row r="49" spans="1:10" ht="12.75" hidden="1">
      <c r="A49" s="72"/>
      <c r="B49" s="63" t="s">
        <v>251</v>
      </c>
      <c r="C49" s="64"/>
      <c r="D49" s="65" t="s">
        <v>197</v>
      </c>
      <c r="E49" s="65" t="s">
        <v>200</v>
      </c>
      <c r="F49" s="66" t="s">
        <v>444</v>
      </c>
      <c r="G49" s="67"/>
      <c r="H49" s="68">
        <f>H50+H51</f>
        <v>0</v>
      </c>
      <c r="I49" s="68">
        <f>I50+I51</f>
        <v>0</v>
      </c>
      <c r="J49" s="68">
        <f>J50+J51</f>
        <v>0</v>
      </c>
    </row>
    <row r="50" spans="1:10" ht="12.75" hidden="1">
      <c r="A50" s="72"/>
      <c r="B50" s="71" t="s">
        <v>429</v>
      </c>
      <c r="C50" s="67"/>
      <c r="D50" s="65" t="s">
        <v>197</v>
      </c>
      <c r="E50" s="65" t="s">
        <v>200</v>
      </c>
      <c r="F50" s="65" t="s">
        <v>444</v>
      </c>
      <c r="G50" s="67" t="s">
        <v>434</v>
      </c>
      <c r="H50" s="69"/>
      <c r="I50" s="69"/>
      <c r="J50" s="69"/>
    </row>
    <row r="51" spans="1:10" ht="12.75" hidden="1">
      <c r="A51" s="72"/>
      <c r="B51" s="63" t="s">
        <v>251</v>
      </c>
      <c r="C51" s="67"/>
      <c r="D51" s="65" t="s">
        <v>197</v>
      </c>
      <c r="E51" s="65" t="s">
        <v>200</v>
      </c>
      <c r="F51" s="65" t="s">
        <v>444</v>
      </c>
      <c r="G51" s="67" t="s">
        <v>435</v>
      </c>
      <c r="H51" s="69"/>
      <c r="I51" s="69"/>
      <c r="J51" s="69"/>
    </row>
    <row r="52" spans="1:10" ht="18" customHeight="1" hidden="1">
      <c r="A52" s="72"/>
      <c r="B52" s="63" t="s">
        <v>445</v>
      </c>
      <c r="C52" s="64"/>
      <c r="D52" s="65" t="s">
        <v>197</v>
      </c>
      <c r="E52" s="65" t="s">
        <v>200</v>
      </c>
      <c r="F52" s="66" t="s">
        <v>446</v>
      </c>
      <c r="G52" s="67"/>
      <c r="H52" s="68">
        <f>H53+H54+H55</f>
        <v>0</v>
      </c>
      <c r="I52" s="68">
        <f>I53+I54+I55</f>
        <v>0</v>
      </c>
      <c r="J52" s="68">
        <f>J53+J54+J55</f>
        <v>0</v>
      </c>
    </row>
    <row r="53" spans="1:10" ht="25.5" hidden="1">
      <c r="A53" s="72"/>
      <c r="B53" s="63" t="s">
        <v>274</v>
      </c>
      <c r="C53" s="67"/>
      <c r="D53" s="65" t="s">
        <v>197</v>
      </c>
      <c r="E53" s="65" t="s">
        <v>200</v>
      </c>
      <c r="F53" s="65" t="s">
        <v>446</v>
      </c>
      <c r="G53" s="67" t="s">
        <v>275</v>
      </c>
      <c r="H53" s="69"/>
      <c r="I53" s="69"/>
      <c r="J53" s="69"/>
    </row>
    <row r="54" spans="1:10" ht="12.75" hidden="1">
      <c r="A54" s="72"/>
      <c r="B54" s="71" t="s">
        <v>429</v>
      </c>
      <c r="C54" s="67"/>
      <c r="D54" s="65" t="s">
        <v>197</v>
      </c>
      <c r="E54" s="65" t="s">
        <v>200</v>
      </c>
      <c r="F54" s="65" t="s">
        <v>446</v>
      </c>
      <c r="G54" s="67" t="s">
        <v>434</v>
      </c>
      <c r="H54" s="69"/>
      <c r="I54" s="69"/>
      <c r="J54" s="69"/>
    </row>
    <row r="55" spans="1:10" ht="12.75" hidden="1">
      <c r="A55" s="72"/>
      <c r="B55" s="63" t="s">
        <v>251</v>
      </c>
      <c r="C55" s="67"/>
      <c r="D55" s="65" t="s">
        <v>197</v>
      </c>
      <c r="E55" s="65" t="s">
        <v>200</v>
      </c>
      <c r="F55" s="65" t="s">
        <v>446</v>
      </c>
      <c r="G55" s="67" t="s">
        <v>435</v>
      </c>
      <c r="H55" s="69"/>
      <c r="I55" s="69"/>
      <c r="J55" s="69"/>
    </row>
    <row r="56" spans="1:10" ht="51" hidden="1">
      <c r="A56" s="72"/>
      <c r="B56" s="73" t="s">
        <v>447</v>
      </c>
      <c r="C56" s="74"/>
      <c r="D56" s="75" t="s">
        <v>197</v>
      </c>
      <c r="E56" s="75" t="s">
        <v>200</v>
      </c>
      <c r="F56" s="76" t="s">
        <v>448</v>
      </c>
      <c r="G56" s="77"/>
      <c r="H56" s="74">
        <f>H57</f>
        <v>0</v>
      </c>
      <c r="I56" s="74" t="e">
        <f>I57</f>
        <v>#REF!</v>
      </c>
      <c r="J56" s="74" t="e">
        <f>J57</f>
        <v>#REF!</v>
      </c>
    </row>
    <row r="57" spans="2:11" ht="25.5" hidden="1">
      <c r="B57" s="73" t="s">
        <v>449</v>
      </c>
      <c r="C57" s="78"/>
      <c r="D57" s="75" t="s">
        <v>197</v>
      </c>
      <c r="E57" s="75" t="s">
        <v>200</v>
      </c>
      <c r="F57" s="76" t="s">
        <v>450</v>
      </c>
      <c r="G57" s="77"/>
      <c r="H57" s="74">
        <f>H58</f>
        <v>0</v>
      </c>
      <c r="I57" s="74" t="e">
        <f>I58+#REF!</f>
        <v>#REF!</v>
      </c>
      <c r="J57" s="74" t="e">
        <f>J58+#REF!</f>
        <v>#REF!</v>
      </c>
      <c r="K57" s="79"/>
    </row>
    <row r="58" spans="2:10" ht="38.25" hidden="1">
      <c r="B58" s="73" t="s">
        <v>451</v>
      </c>
      <c r="C58" s="74"/>
      <c r="D58" s="65" t="s">
        <v>197</v>
      </c>
      <c r="E58" s="65" t="s">
        <v>200</v>
      </c>
      <c r="F58" s="66" t="s">
        <v>452</v>
      </c>
      <c r="G58" s="77"/>
      <c r="H58" s="74">
        <f aca="true" t="shared" si="0" ref="H58:J59">H59</f>
        <v>0</v>
      </c>
      <c r="I58" s="74">
        <f t="shared" si="0"/>
        <v>0</v>
      </c>
      <c r="J58" s="74">
        <f t="shared" si="0"/>
        <v>0</v>
      </c>
    </row>
    <row r="59" spans="2:10" ht="25.5" hidden="1">
      <c r="B59" s="63" t="s">
        <v>453</v>
      </c>
      <c r="C59" s="68"/>
      <c r="D59" s="65" t="s">
        <v>197</v>
      </c>
      <c r="E59" s="65" t="s">
        <v>200</v>
      </c>
      <c r="F59" s="66" t="s">
        <v>454</v>
      </c>
      <c r="G59" s="67"/>
      <c r="H59" s="68">
        <f t="shared" si="0"/>
        <v>0</v>
      </c>
      <c r="I59" s="68">
        <f t="shared" si="0"/>
        <v>0</v>
      </c>
      <c r="J59" s="68">
        <f t="shared" si="0"/>
        <v>0</v>
      </c>
    </row>
    <row r="60" spans="2:10" s="79" customFormat="1" ht="25.5" hidden="1">
      <c r="B60" s="73" t="s">
        <v>274</v>
      </c>
      <c r="C60" s="80"/>
      <c r="D60" s="75" t="s">
        <v>197</v>
      </c>
      <c r="E60" s="75" t="s">
        <v>200</v>
      </c>
      <c r="F60" s="75" t="s">
        <v>454</v>
      </c>
      <c r="G60" s="77" t="s">
        <v>275</v>
      </c>
      <c r="H60" s="80"/>
      <c r="I60" s="80"/>
      <c r="J60" s="80"/>
    </row>
    <row r="61" spans="1:10" ht="23.25" customHeight="1">
      <c r="A61" s="72"/>
      <c r="B61" s="57" t="s">
        <v>230</v>
      </c>
      <c r="C61" s="64" t="s">
        <v>538</v>
      </c>
      <c r="D61" s="59" t="s">
        <v>198</v>
      </c>
      <c r="E61" s="59" t="s">
        <v>258</v>
      </c>
      <c r="F61" s="60"/>
      <c r="G61" s="61"/>
      <c r="H61" s="62">
        <f>H62</f>
        <v>76200</v>
      </c>
      <c r="I61" s="62">
        <f>I62</f>
        <v>0</v>
      </c>
      <c r="J61" s="62">
        <f>J62</f>
        <v>0</v>
      </c>
    </row>
    <row r="62" spans="1:10" ht="18.75" customHeight="1">
      <c r="A62" s="72"/>
      <c r="B62" s="57" t="s">
        <v>101</v>
      </c>
      <c r="C62" s="64" t="s">
        <v>538</v>
      </c>
      <c r="D62" s="59" t="s">
        <v>198</v>
      </c>
      <c r="E62" s="59" t="s">
        <v>202</v>
      </c>
      <c r="F62" s="60"/>
      <c r="G62" s="61"/>
      <c r="H62" s="62">
        <f>H64</f>
        <v>76200</v>
      </c>
      <c r="I62" s="62">
        <f>I64</f>
        <v>0</v>
      </c>
      <c r="J62" s="62">
        <f>J64</f>
        <v>0</v>
      </c>
    </row>
    <row r="63" spans="1:10" ht="21.75" customHeight="1">
      <c r="A63" s="72"/>
      <c r="B63" s="57" t="s">
        <v>657</v>
      </c>
      <c r="C63" s="64" t="s">
        <v>538</v>
      </c>
      <c r="D63" s="59" t="s">
        <v>198</v>
      </c>
      <c r="E63" s="59" t="s">
        <v>202</v>
      </c>
      <c r="F63" s="112" t="s">
        <v>658</v>
      </c>
      <c r="G63" s="61"/>
      <c r="H63" s="62">
        <f>H64</f>
        <v>76200</v>
      </c>
      <c r="I63" s="62"/>
      <c r="J63" s="62"/>
    </row>
    <row r="64" spans="1:10" ht="33" customHeight="1">
      <c r="A64" s="72"/>
      <c r="B64" s="63" t="s">
        <v>459</v>
      </c>
      <c r="C64" s="68">
        <v>608</v>
      </c>
      <c r="D64" s="65" t="s">
        <v>198</v>
      </c>
      <c r="E64" s="65" t="s">
        <v>202</v>
      </c>
      <c r="F64" s="66" t="s">
        <v>460</v>
      </c>
      <c r="G64" s="67"/>
      <c r="H64" s="68">
        <f>H65+H66</f>
        <v>76200</v>
      </c>
      <c r="I64" s="68">
        <f>I65+I66</f>
        <v>0</v>
      </c>
      <c r="J64" s="68">
        <f>J65+J66</f>
        <v>0</v>
      </c>
    </row>
    <row r="65" spans="1:10" ht="30" customHeight="1">
      <c r="A65" s="72"/>
      <c r="B65" s="63" t="s">
        <v>273</v>
      </c>
      <c r="C65" s="69">
        <v>608</v>
      </c>
      <c r="D65" s="65" t="s">
        <v>198</v>
      </c>
      <c r="E65" s="65" t="s">
        <v>202</v>
      </c>
      <c r="F65" s="65" t="s">
        <v>460</v>
      </c>
      <c r="G65" s="67" t="s">
        <v>272</v>
      </c>
      <c r="H65" s="69">
        <v>57313</v>
      </c>
      <c r="I65" s="69"/>
      <c r="J65" s="69"/>
    </row>
    <row r="66" spans="1:10" ht="30.75" customHeight="1">
      <c r="A66" s="72"/>
      <c r="B66" s="63" t="s">
        <v>274</v>
      </c>
      <c r="C66" s="69">
        <v>608</v>
      </c>
      <c r="D66" s="65" t="s">
        <v>198</v>
      </c>
      <c r="E66" s="65" t="s">
        <v>202</v>
      </c>
      <c r="F66" s="65" t="s">
        <v>460</v>
      </c>
      <c r="G66" s="67" t="s">
        <v>275</v>
      </c>
      <c r="H66" s="69">
        <v>18887</v>
      </c>
      <c r="I66" s="69"/>
      <c r="J66" s="69"/>
    </row>
    <row r="67" spans="1:10" ht="33.75" customHeight="1">
      <c r="A67" s="72"/>
      <c r="B67" s="57" t="s">
        <v>231</v>
      </c>
      <c r="C67" s="62">
        <v>608</v>
      </c>
      <c r="D67" s="59" t="s">
        <v>202</v>
      </c>
      <c r="E67" s="59" t="s">
        <v>258</v>
      </c>
      <c r="F67" s="60"/>
      <c r="G67" s="61"/>
      <c r="H67" s="62">
        <f>H68+H73+H82+H105</f>
        <v>468000</v>
      </c>
      <c r="I67" s="62" t="e">
        <f>I68+I73+I82+I105</f>
        <v>#REF!</v>
      </c>
      <c r="J67" s="62" t="e">
        <f>J68+J73+J82+J105</f>
        <v>#REF!</v>
      </c>
    </row>
    <row r="68" spans="1:10" ht="19.5" customHeight="1">
      <c r="A68" s="72"/>
      <c r="B68" s="57" t="s">
        <v>104</v>
      </c>
      <c r="C68" s="62">
        <v>608</v>
      </c>
      <c r="D68" s="59" t="s">
        <v>202</v>
      </c>
      <c r="E68" s="59" t="s">
        <v>199</v>
      </c>
      <c r="F68" s="60"/>
      <c r="G68" s="61"/>
      <c r="H68" s="62">
        <f>H70</f>
        <v>17400</v>
      </c>
      <c r="I68" s="62">
        <f>I70</f>
        <v>0</v>
      </c>
      <c r="J68" s="62">
        <f>J70</f>
        <v>0</v>
      </c>
    </row>
    <row r="69" spans="1:10" ht="21.75" customHeight="1">
      <c r="A69" s="72"/>
      <c r="B69" s="57" t="s">
        <v>657</v>
      </c>
      <c r="C69" s="58" t="s">
        <v>538</v>
      </c>
      <c r="D69" s="59" t="s">
        <v>202</v>
      </c>
      <c r="E69" s="59" t="s">
        <v>199</v>
      </c>
      <c r="F69" s="112" t="s">
        <v>658</v>
      </c>
      <c r="G69" s="61"/>
      <c r="H69" s="62">
        <f>H70</f>
        <v>17400</v>
      </c>
      <c r="I69" s="62"/>
      <c r="J69" s="62"/>
    </row>
    <row r="70" spans="1:10" ht="68.25" customHeight="1">
      <c r="A70" s="72"/>
      <c r="B70" s="119" t="s">
        <v>57</v>
      </c>
      <c r="C70" s="68">
        <v>608</v>
      </c>
      <c r="D70" s="65" t="s">
        <v>202</v>
      </c>
      <c r="E70" s="65" t="s">
        <v>199</v>
      </c>
      <c r="F70" s="66" t="s">
        <v>461</v>
      </c>
      <c r="G70" s="67"/>
      <c r="H70" s="68">
        <f>H71+H72</f>
        <v>17400</v>
      </c>
      <c r="I70" s="68">
        <f>I71+I72</f>
        <v>0</v>
      </c>
      <c r="J70" s="68">
        <f>J71+J72</f>
        <v>0</v>
      </c>
    </row>
    <row r="71" spans="1:10" ht="15" customHeight="1" hidden="1">
      <c r="A71" s="72"/>
      <c r="B71" s="63" t="s">
        <v>273</v>
      </c>
      <c r="C71" s="69"/>
      <c r="D71" s="65" t="s">
        <v>202</v>
      </c>
      <c r="E71" s="65" t="s">
        <v>199</v>
      </c>
      <c r="F71" s="65" t="s">
        <v>461</v>
      </c>
      <c r="G71" s="67" t="s">
        <v>272</v>
      </c>
      <c r="H71" s="69"/>
      <c r="I71" s="69"/>
      <c r="J71" s="69"/>
    </row>
    <row r="72" spans="1:10" ht="39" customHeight="1">
      <c r="A72" s="72"/>
      <c r="B72" s="63" t="s">
        <v>274</v>
      </c>
      <c r="C72" s="69">
        <v>608</v>
      </c>
      <c r="D72" s="65" t="s">
        <v>202</v>
      </c>
      <c r="E72" s="65" t="s">
        <v>199</v>
      </c>
      <c r="F72" s="65" t="s">
        <v>461</v>
      </c>
      <c r="G72" s="67" t="s">
        <v>275</v>
      </c>
      <c r="H72" s="69">
        <v>17400</v>
      </c>
      <c r="I72" s="69"/>
      <c r="J72" s="69"/>
    </row>
    <row r="73" spans="1:10" ht="25.5" hidden="1">
      <c r="A73" s="72"/>
      <c r="B73" s="57" t="s">
        <v>232</v>
      </c>
      <c r="C73" s="62"/>
      <c r="D73" s="59" t="s">
        <v>202</v>
      </c>
      <c r="E73" s="59" t="s">
        <v>205</v>
      </c>
      <c r="F73" s="60"/>
      <c r="G73" s="61"/>
      <c r="H73" s="62">
        <f>H75+H77</f>
        <v>0</v>
      </c>
      <c r="I73" s="62">
        <f>I75</f>
        <v>0</v>
      </c>
      <c r="J73" s="62">
        <f>J75</f>
        <v>0</v>
      </c>
    </row>
    <row r="74" spans="1:10" ht="12.75" hidden="1">
      <c r="A74" s="72"/>
      <c r="B74" s="57" t="s">
        <v>657</v>
      </c>
      <c r="C74" s="58"/>
      <c r="D74" s="59" t="s">
        <v>202</v>
      </c>
      <c r="E74" s="59" t="s">
        <v>205</v>
      </c>
      <c r="F74" s="112" t="s">
        <v>658</v>
      </c>
      <c r="G74" s="61"/>
      <c r="H74" s="62">
        <f>H75</f>
        <v>0</v>
      </c>
      <c r="I74" s="62"/>
      <c r="J74" s="62"/>
    </row>
    <row r="75" spans="1:10" ht="25.5" hidden="1">
      <c r="A75" s="72"/>
      <c r="B75" s="63" t="s">
        <v>462</v>
      </c>
      <c r="C75" s="68"/>
      <c r="D75" s="65" t="s">
        <v>202</v>
      </c>
      <c r="E75" s="65" t="s">
        <v>205</v>
      </c>
      <c r="F75" s="66" t="s">
        <v>463</v>
      </c>
      <c r="G75" s="67"/>
      <c r="H75" s="68">
        <f>H76</f>
        <v>0</v>
      </c>
      <c r="I75" s="68">
        <f>I76</f>
        <v>0</v>
      </c>
      <c r="J75" s="68">
        <f>J76</f>
        <v>0</v>
      </c>
    </row>
    <row r="76" spans="1:10" ht="25.5" hidden="1">
      <c r="A76" s="72"/>
      <c r="B76" s="63" t="s">
        <v>274</v>
      </c>
      <c r="C76" s="69"/>
      <c r="D76" s="65" t="s">
        <v>202</v>
      </c>
      <c r="E76" s="65" t="s">
        <v>205</v>
      </c>
      <c r="F76" s="65" t="s">
        <v>463</v>
      </c>
      <c r="G76" s="67" t="s">
        <v>275</v>
      </c>
      <c r="H76" s="69"/>
      <c r="I76" s="69"/>
      <c r="J76" s="69"/>
    </row>
    <row r="77" spans="1:10" ht="69.75" customHeight="1" hidden="1">
      <c r="A77" s="72"/>
      <c r="B77" s="117" t="s">
        <v>665</v>
      </c>
      <c r="C77" s="80"/>
      <c r="D77" s="75" t="s">
        <v>202</v>
      </c>
      <c r="E77" s="75" t="s">
        <v>205</v>
      </c>
      <c r="F77" s="75" t="s">
        <v>666</v>
      </c>
      <c r="G77" s="77"/>
      <c r="H77" s="80">
        <f>H78</f>
        <v>0</v>
      </c>
      <c r="I77" s="69"/>
      <c r="J77" s="69"/>
    </row>
    <row r="78" spans="1:10" ht="12.75" hidden="1">
      <c r="A78" s="72"/>
      <c r="B78" s="117" t="s">
        <v>673</v>
      </c>
      <c r="C78" s="69"/>
      <c r="D78" s="75" t="s">
        <v>202</v>
      </c>
      <c r="E78" s="75" t="s">
        <v>205</v>
      </c>
      <c r="F78" s="75" t="s">
        <v>676</v>
      </c>
      <c r="G78" s="67"/>
      <c r="H78" s="69">
        <f>H79</f>
        <v>0</v>
      </c>
      <c r="I78" s="69"/>
      <c r="J78" s="69"/>
    </row>
    <row r="79" spans="1:10" ht="22.5" hidden="1">
      <c r="A79" s="72"/>
      <c r="B79" s="117" t="s">
        <v>674</v>
      </c>
      <c r="C79" s="69"/>
      <c r="D79" s="75" t="s">
        <v>202</v>
      </c>
      <c r="E79" s="75" t="s">
        <v>205</v>
      </c>
      <c r="F79" s="75" t="s">
        <v>677</v>
      </c>
      <c r="G79" s="67"/>
      <c r="H79" s="69">
        <f>H80</f>
        <v>0</v>
      </c>
      <c r="I79" s="69"/>
      <c r="J79" s="69"/>
    </row>
    <row r="80" spans="1:10" ht="12.75" hidden="1">
      <c r="A80" s="72"/>
      <c r="B80" s="117" t="s">
        <v>675</v>
      </c>
      <c r="C80" s="69"/>
      <c r="D80" s="75" t="s">
        <v>202</v>
      </c>
      <c r="E80" s="75" t="s">
        <v>205</v>
      </c>
      <c r="F80" s="75" t="s">
        <v>678</v>
      </c>
      <c r="G80" s="67"/>
      <c r="H80" s="69">
        <f>H81</f>
        <v>0</v>
      </c>
      <c r="I80" s="69"/>
      <c r="J80" s="69"/>
    </row>
    <row r="81" spans="1:10" ht="25.5" hidden="1">
      <c r="A81" s="72"/>
      <c r="B81" s="63" t="s">
        <v>274</v>
      </c>
      <c r="C81" s="69"/>
      <c r="D81" s="75" t="s">
        <v>202</v>
      </c>
      <c r="E81" s="75" t="s">
        <v>205</v>
      </c>
      <c r="F81" s="75" t="s">
        <v>678</v>
      </c>
      <c r="G81" s="67" t="s">
        <v>275</v>
      </c>
      <c r="H81" s="69"/>
      <c r="I81" s="69"/>
      <c r="J81" s="69"/>
    </row>
    <row r="82" spans="1:10" ht="18.75" customHeight="1">
      <c r="A82" s="72"/>
      <c r="B82" s="57" t="s">
        <v>110</v>
      </c>
      <c r="C82" s="62">
        <v>608</v>
      </c>
      <c r="D82" s="59" t="s">
        <v>202</v>
      </c>
      <c r="E82" s="59" t="s">
        <v>206</v>
      </c>
      <c r="F82" s="60"/>
      <c r="G82" s="61"/>
      <c r="H82" s="62">
        <f>H83+H88+H95+H100</f>
        <v>450600</v>
      </c>
      <c r="I82" s="62" t="e">
        <f>I86+I84+I88</f>
        <v>#REF!</v>
      </c>
      <c r="J82" s="62" t="e">
        <f>J86+J84+J88</f>
        <v>#REF!</v>
      </c>
    </row>
    <row r="83" spans="1:10" ht="23.25" customHeight="1">
      <c r="A83" s="72"/>
      <c r="B83" s="57" t="s">
        <v>657</v>
      </c>
      <c r="C83" s="58" t="s">
        <v>538</v>
      </c>
      <c r="D83" s="59" t="s">
        <v>202</v>
      </c>
      <c r="E83" s="59" t="s">
        <v>206</v>
      </c>
      <c r="F83" s="112" t="s">
        <v>658</v>
      </c>
      <c r="G83" s="61"/>
      <c r="H83" s="62">
        <f>H84+H86</f>
        <v>450600</v>
      </c>
      <c r="I83" s="62"/>
      <c r="J83" s="62"/>
    </row>
    <row r="84" spans="1:10" ht="0.75" customHeight="1">
      <c r="A84" s="72"/>
      <c r="B84" s="63" t="s">
        <v>464</v>
      </c>
      <c r="C84" s="68"/>
      <c r="D84" s="65" t="s">
        <v>202</v>
      </c>
      <c r="E84" s="65" t="s">
        <v>206</v>
      </c>
      <c r="F84" s="66" t="s">
        <v>465</v>
      </c>
      <c r="G84" s="67"/>
      <c r="H84" s="68">
        <f>H85</f>
        <v>0</v>
      </c>
      <c r="I84" s="68" t="e">
        <f>#REF!+I85</f>
        <v>#REF!</v>
      </c>
      <c r="J84" s="68" t="e">
        <f>#REF!+J85</f>
        <v>#REF!</v>
      </c>
    </row>
    <row r="85" spans="1:10" ht="14.25" customHeight="1" hidden="1">
      <c r="A85" s="72"/>
      <c r="B85" s="63" t="s">
        <v>466</v>
      </c>
      <c r="C85" s="69"/>
      <c r="D85" s="65" t="s">
        <v>202</v>
      </c>
      <c r="E85" s="65" t="s">
        <v>206</v>
      </c>
      <c r="F85" s="65" t="s">
        <v>465</v>
      </c>
      <c r="G85" s="67" t="s">
        <v>467</v>
      </c>
      <c r="H85" s="69"/>
      <c r="I85" s="69"/>
      <c r="J85" s="69"/>
    </row>
    <row r="86" spans="1:10" ht="34.5" customHeight="1">
      <c r="A86" s="72"/>
      <c r="B86" s="63" t="s">
        <v>468</v>
      </c>
      <c r="C86" s="68">
        <v>608</v>
      </c>
      <c r="D86" s="65" t="s">
        <v>202</v>
      </c>
      <c r="E86" s="65" t="s">
        <v>206</v>
      </c>
      <c r="F86" s="66" t="s">
        <v>469</v>
      </c>
      <c r="G86" s="67"/>
      <c r="H86" s="68">
        <f>H87</f>
        <v>450600</v>
      </c>
      <c r="I86" s="68" t="e">
        <f>#REF!+I87+#REF!</f>
        <v>#REF!</v>
      </c>
      <c r="J86" s="68" t="e">
        <f>#REF!+J87+#REF!</f>
        <v>#REF!</v>
      </c>
    </row>
    <row r="87" spans="1:10" ht="36" customHeight="1">
      <c r="A87" s="72"/>
      <c r="B87" s="63" t="s">
        <v>274</v>
      </c>
      <c r="C87" s="69">
        <v>608</v>
      </c>
      <c r="D87" s="65" t="s">
        <v>202</v>
      </c>
      <c r="E87" s="65" t="s">
        <v>206</v>
      </c>
      <c r="F87" s="65" t="s">
        <v>469</v>
      </c>
      <c r="G87" s="67" t="s">
        <v>275</v>
      </c>
      <c r="H87" s="69">
        <v>450600</v>
      </c>
      <c r="I87" s="69"/>
      <c r="J87" s="69"/>
    </row>
    <row r="88" spans="2:10" ht="56.25" customHeight="1" hidden="1">
      <c r="B88" s="73" t="s">
        <v>471</v>
      </c>
      <c r="C88" s="74"/>
      <c r="D88" s="75" t="s">
        <v>202</v>
      </c>
      <c r="E88" s="75" t="s">
        <v>206</v>
      </c>
      <c r="F88" s="76" t="s">
        <v>472</v>
      </c>
      <c r="G88" s="75"/>
      <c r="H88" s="74">
        <f>H89</f>
        <v>0</v>
      </c>
      <c r="I88" s="81" t="e">
        <f>I90+I92</f>
        <v>#REF!</v>
      </c>
      <c r="J88" s="81" t="e">
        <f>J90+J92</f>
        <v>#REF!</v>
      </c>
    </row>
    <row r="89" spans="2:10" s="79" customFormat="1" ht="27" customHeight="1" hidden="1">
      <c r="B89" s="63" t="s">
        <v>473</v>
      </c>
      <c r="C89" s="81"/>
      <c r="D89" s="65" t="s">
        <v>202</v>
      </c>
      <c r="E89" s="65" t="s">
        <v>206</v>
      </c>
      <c r="F89" s="66" t="s">
        <v>474</v>
      </c>
      <c r="G89" s="82"/>
      <c r="H89" s="74">
        <f>H90+H92</f>
        <v>0</v>
      </c>
      <c r="I89" s="74" t="e">
        <f>I90</f>
        <v>#REF!</v>
      </c>
      <c r="J89" s="74" t="e">
        <f>J90</f>
        <v>#REF!</v>
      </c>
    </row>
    <row r="90" spans="2:10" ht="25.5" hidden="1">
      <c r="B90" s="63" t="s">
        <v>468</v>
      </c>
      <c r="C90" s="68"/>
      <c r="D90" s="65" t="s">
        <v>202</v>
      </c>
      <c r="E90" s="65" t="s">
        <v>206</v>
      </c>
      <c r="F90" s="66" t="s">
        <v>475</v>
      </c>
      <c r="G90" s="65"/>
      <c r="H90" s="68">
        <f>H91</f>
        <v>0</v>
      </c>
      <c r="I90" s="68" t="e">
        <f>I91+#REF!</f>
        <v>#REF!</v>
      </c>
      <c r="J90" s="68" t="e">
        <f>J91+#REF!</f>
        <v>#REF!</v>
      </c>
    </row>
    <row r="91" spans="2:10" s="79" customFormat="1" ht="25.5" hidden="1">
      <c r="B91" s="73" t="s">
        <v>274</v>
      </c>
      <c r="C91" s="80"/>
      <c r="D91" s="75" t="s">
        <v>202</v>
      </c>
      <c r="E91" s="75" t="s">
        <v>206</v>
      </c>
      <c r="F91" s="75" t="s">
        <v>475</v>
      </c>
      <c r="G91" s="75" t="s">
        <v>275</v>
      </c>
      <c r="H91" s="80"/>
      <c r="I91" s="80"/>
      <c r="J91" s="80"/>
    </row>
    <row r="92" spans="2:10" ht="25.5" hidden="1">
      <c r="B92" s="63" t="s">
        <v>468</v>
      </c>
      <c r="C92" s="68"/>
      <c r="D92" s="65" t="s">
        <v>202</v>
      </c>
      <c r="E92" s="65" t="s">
        <v>206</v>
      </c>
      <c r="F92" s="66" t="s">
        <v>476</v>
      </c>
      <c r="G92" s="65"/>
      <c r="H92" s="68">
        <f>H93+H94</f>
        <v>0</v>
      </c>
      <c r="I92" s="68" t="e">
        <f>I94+#REF!</f>
        <v>#REF!</v>
      </c>
      <c r="J92" s="68" t="e">
        <f>J94+#REF!</f>
        <v>#REF!</v>
      </c>
    </row>
    <row r="93" spans="2:10" ht="12.75" hidden="1">
      <c r="B93" s="63" t="s">
        <v>440</v>
      </c>
      <c r="C93" s="69"/>
      <c r="D93" s="65" t="s">
        <v>202</v>
      </c>
      <c r="E93" s="65" t="s">
        <v>206</v>
      </c>
      <c r="F93" s="65" t="s">
        <v>477</v>
      </c>
      <c r="G93" s="65" t="s">
        <v>441</v>
      </c>
      <c r="H93" s="68"/>
      <c r="I93" s="68"/>
      <c r="J93" s="68"/>
    </row>
    <row r="94" spans="1:10" ht="25.5" hidden="1">
      <c r="A94" s="72"/>
      <c r="B94" s="63" t="s">
        <v>274</v>
      </c>
      <c r="C94" s="69"/>
      <c r="D94" s="65" t="s">
        <v>202</v>
      </c>
      <c r="E94" s="65" t="s">
        <v>206</v>
      </c>
      <c r="F94" s="65" t="s">
        <v>477</v>
      </c>
      <c r="G94" s="65" t="s">
        <v>275</v>
      </c>
      <c r="H94" s="69"/>
      <c r="I94" s="69"/>
      <c r="J94" s="69"/>
    </row>
    <row r="95" spans="1:10" ht="0.75" customHeight="1">
      <c r="A95" s="72"/>
      <c r="B95" s="120" t="s">
        <v>58</v>
      </c>
      <c r="C95" s="80"/>
      <c r="D95" s="75" t="s">
        <v>202</v>
      </c>
      <c r="E95" s="75" t="s">
        <v>206</v>
      </c>
      <c r="F95" s="76" t="s">
        <v>448</v>
      </c>
      <c r="G95" s="75"/>
      <c r="H95" s="80">
        <f>H96</f>
        <v>0</v>
      </c>
      <c r="I95" s="69"/>
      <c r="J95" s="69"/>
    </row>
    <row r="96" spans="1:10" ht="12.75" hidden="1">
      <c r="A96" s="72"/>
      <c r="B96" s="121" t="s">
        <v>660</v>
      </c>
      <c r="C96" s="80"/>
      <c r="D96" s="75" t="s">
        <v>202</v>
      </c>
      <c r="E96" s="75" t="s">
        <v>206</v>
      </c>
      <c r="F96" s="76" t="s">
        <v>661</v>
      </c>
      <c r="G96" s="75"/>
      <c r="H96" s="80">
        <f>H97</f>
        <v>0</v>
      </c>
      <c r="I96" s="69"/>
      <c r="J96" s="69"/>
    </row>
    <row r="97" spans="1:10" ht="22.5" hidden="1">
      <c r="A97" s="72"/>
      <c r="B97" s="121" t="s">
        <v>659</v>
      </c>
      <c r="C97" s="80"/>
      <c r="D97" s="75" t="s">
        <v>202</v>
      </c>
      <c r="E97" s="75" t="s">
        <v>206</v>
      </c>
      <c r="F97" s="76" t="s">
        <v>662</v>
      </c>
      <c r="G97" s="65"/>
      <c r="H97" s="69">
        <f>H98</f>
        <v>0</v>
      </c>
      <c r="I97" s="69"/>
      <c r="J97" s="69"/>
    </row>
    <row r="98" spans="1:10" ht="22.5" hidden="1">
      <c r="A98" s="72"/>
      <c r="B98" s="116" t="s">
        <v>663</v>
      </c>
      <c r="C98" s="69"/>
      <c r="D98" s="65" t="s">
        <v>202</v>
      </c>
      <c r="E98" s="65" t="s">
        <v>206</v>
      </c>
      <c r="F98" s="76" t="s">
        <v>664</v>
      </c>
      <c r="G98" s="65"/>
      <c r="H98" s="69">
        <f>H99</f>
        <v>0</v>
      </c>
      <c r="I98" s="69"/>
      <c r="J98" s="69"/>
    </row>
    <row r="99" spans="1:10" ht="25.5" hidden="1">
      <c r="A99" s="72"/>
      <c r="B99" s="63" t="s">
        <v>274</v>
      </c>
      <c r="C99" s="69"/>
      <c r="D99" s="65" t="s">
        <v>202</v>
      </c>
      <c r="E99" s="65" t="s">
        <v>206</v>
      </c>
      <c r="F99" s="76" t="s">
        <v>664</v>
      </c>
      <c r="G99" s="65" t="s">
        <v>275</v>
      </c>
      <c r="H99" s="69"/>
      <c r="I99" s="69"/>
      <c r="J99" s="69"/>
    </row>
    <row r="100" spans="1:10" ht="81.75" customHeight="1" hidden="1">
      <c r="A100" s="72"/>
      <c r="B100" s="122" t="s">
        <v>665</v>
      </c>
      <c r="C100" s="80"/>
      <c r="D100" s="75" t="s">
        <v>202</v>
      </c>
      <c r="E100" s="75" t="s">
        <v>206</v>
      </c>
      <c r="F100" s="76" t="s">
        <v>666</v>
      </c>
      <c r="G100" s="75"/>
      <c r="H100" s="80">
        <f>H101</f>
        <v>0</v>
      </c>
      <c r="I100" s="69"/>
      <c r="J100" s="69"/>
    </row>
    <row r="101" spans="1:10" ht="25.5" hidden="1">
      <c r="A101" s="72"/>
      <c r="B101" s="122" t="s">
        <v>667</v>
      </c>
      <c r="C101" s="69"/>
      <c r="D101" s="65" t="s">
        <v>202</v>
      </c>
      <c r="E101" s="65" t="s">
        <v>206</v>
      </c>
      <c r="F101" s="76" t="s">
        <v>670</v>
      </c>
      <c r="G101" s="65"/>
      <c r="H101" s="69">
        <f>H102</f>
        <v>0</v>
      </c>
      <c r="I101" s="69"/>
      <c r="J101" s="69"/>
    </row>
    <row r="102" spans="1:10" ht="38.25" hidden="1">
      <c r="A102" s="72"/>
      <c r="B102" s="122" t="s">
        <v>668</v>
      </c>
      <c r="C102" s="69"/>
      <c r="D102" s="65" t="s">
        <v>202</v>
      </c>
      <c r="E102" s="65" t="s">
        <v>206</v>
      </c>
      <c r="F102" s="76" t="s">
        <v>671</v>
      </c>
      <c r="G102" s="65"/>
      <c r="H102" s="69">
        <f>H103</f>
        <v>0</v>
      </c>
      <c r="I102" s="69"/>
      <c r="J102" s="69"/>
    </row>
    <row r="103" spans="1:10" ht="25.5" hidden="1">
      <c r="A103" s="72"/>
      <c r="B103" s="122" t="s">
        <v>669</v>
      </c>
      <c r="C103" s="69"/>
      <c r="D103" s="65" t="s">
        <v>202</v>
      </c>
      <c r="E103" s="65" t="s">
        <v>206</v>
      </c>
      <c r="F103" s="76" t="s">
        <v>672</v>
      </c>
      <c r="G103" s="65"/>
      <c r="H103" s="69">
        <f>H104</f>
        <v>0</v>
      </c>
      <c r="I103" s="69"/>
      <c r="J103" s="69"/>
    </row>
    <row r="104" spans="1:10" ht="25.5" hidden="1">
      <c r="A104" s="72"/>
      <c r="B104" s="63" t="s">
        <v>274</v>
      </c>
      <c r="C104" s="69"/>
      <c r="D104" s="65" t="s">
        <v>202</v>
      </c>
      <c r="E104" s="65" t="s">
        <v>206</v>
      </c>
      <c r="F104" s="76" t="s">
        <v>672</v>
      </c>
      <c r="G104" s="65" t="s">
        <v>275</v>
      </c>
      <c r="H104" s="69"/>
      <c r="I104" s="69"/>
      <c r="J104" s="69"/>
    </row>
    <row r="105" spans="1:10" ht="25.5" hidden="1">
      <c r="A105" s="72"/>
      <c r="B105" s="57" t="s">
        <v>111</v>
      </c>
      <c r="C105" s="62"/>
      <c r="D105" s="59" t="s">
        <v>202</v>
      </c>
      <c r="E105" s="59" t="s">
        <v>208</v>
      </c>
      <c r="F105" s="60"/>
      <c r="G105" s="61"/>
      <c r="H105" s="62">
        <f>H107</f>
        <v>0</v>
      </c>
      <c r="I105" s="62">
        <f>I107</f>
        <v>0</v>
      </c>
      <c r="J105" s="62">
        <f>J107</f>
        <v>0</v>
      </c>
    </row>
    <row r="106" spans="1:10" ht="12.75" hidden="1">
      <c r="A106" s="72"/>
      <c r="B106" s="57" t="s">
        <v>657</v>
      </c>
      <c r="C106" s="58"/>
      <c r="D106" s="59" t="s">
        <v>202</v>
      </c>
      <c r="E106" s="59" t="s">
        <v>208</v>
      </c>
      <c r="F106" s="112" t="s">
        <v>658</v>
      </c>
      <c r="G106" s="61"/>
      <c r="H106" s="62">
        <f>H107</f>
        <v>0</v>
      </c>
      <c r="I106" s="62"/>
      <c r="J106" s="62"/>
    </row>
    <row r="107" spans="1:10" ht="38.25" hidden="1">
      <c r="A107" s="72"/>
      <c r="B107" s="63" t="s">
        <v>478</v>
      </c>
      <c r="C107" s="68"/>
      <c r="D107" s="65" t="s">
        <v>202</v>
      </c>
      <c r="E107" s="65" t="s">
        <v>208</v>
      </c>
      <c r="F107" s="66" t="s">
        <v>479</v>
      </c>
      <c r="G107" s="67"/>
      <c r="H107" s="68">
        <f>H108</f>
        <v>0</v>
      </c>
      <c r="I107" s="68">
        <f>I108</f>
        <v>0</v>
      </c>
      <c r="J107" s="68">
        <f>J108</f>
        <v>0</v>
      </c>
    </row>
    <row r="108" spans="1:10" ht="25.5" hidden="1">
      <c r="A108" s="72"/>
      <c r="B108" s="63" t="s">
        <v>274</v>
      </c>
      <c r="C108" s="69"/>
      <c r="D108" s="65" t="s">
        <v>202</v>
      </c>
      <c r="E108" s="65" t="s">
        <v>208</v>
      </c>
      <c r="F108" s="65" t="s">
        <v>479</v>
      </c>
      <c r="G108" s="67" t="s">
        <v>275</v>
      </c>
      <c r="H108" s="69"/>
      <c r="I108" s="69"/>
      <c r="J108" s="69"/>
    </row>
    <row r="109" spans="1:10" ht="26.25" customHeight="1">
      <c r="A109" s="72"/>
      <c r="B109" s="57" t="s">
        <v>233</v>
      </c>
      <c r="C109" s="62">
        <v>608</v>
      </c>
      <c r="D109" s="59" t="s">
        <v>199</v>
      </c>
      <c r="E109" s="59" t="s">
        <v>258</v>
      </c>
      <c r="F109" s="60"/>
      <c r="G109" s="61"/>
      <c r="H109" s="62">
        <f>H116+H159</f>
        <v>1093408.35</v>
      </c>
      <c r="I109" s="62" t="e">
        <f>I116+I159</f>
        <v>#REF!</v>
      </c>
      <c r="J109" s="62" t="e">
        <f>J116+J159</f>
        <v>#REF!</v>
      </c>
    </row>
    <row r="110" spans="1:10" ht="14.25" hidden="1">
      <c r="A110" s="72"/>
      <c r="B110" s="113" t="s">
        <v>648</v>
      </c>
      <c r="C110" s="62"/>
      <c r="D110" s="59" t="s">
        <v>199</v>
      </c>
      <c r="E110" s="59" t="s">
        <v>213</v>
      </c>
      <c r="F110" s="60"/>
      <c r="G110" s="61"/>
      <c r="H110" s="62">
        <f>H111</f>
        <v>0</v>
      </c>
      <c r="I110" s="62"/>
      <c r="J110" s="62"/>
    </row>
    <row r="111" spans="1:10" ht="12.75" hidden="1">
      <c r="A111" s="72"/>
      <c r="B111" s="57" t="s">
        <v>657</v>
      </c>
      <c r="C111" s="58"/>
      <c r="D111" s="59" t="s">
        <v>199</v>
      </c>
      <c r="E111" s="59" t="s">
        <v>213</v>
      </c>
      <c r="F111" s="112" t="s">
        <v>658</v>
      </c>
      <c r="G111" s="61"/>
      <c r="H111" s="62">
        <f>H112+H114</f>
        <v>0</v>
      </c>
      <c r="I111" s="62"/>
      <c r="J111" s="62"/>
    </row>
    <row r="112" spans="1:10" s="79" customFormat="1" ht="38.25" hidden="1">
      <c r="A112" s="94"/>
      <c r="B112" s="123" t="s">
        <v>679</v>
      </c>
      <c r="C112" s="81"/>
      <c r="D112" s="75" t="s">
        <v>199</v>
      </c>
      <c r="E112" s="75" t="s">
        <v>213</v>
      </c>
      <c r="F112" s="76" t="s">
        <v>681</v>
      </c>
      <c r="G112" s="114"/>
      <c r="H112" s="81">
        <f>H113</f>
        <v>0</v>
      </c>
      <c r="I112" s="81"/>
      <c r="J112" s="81"/>
    </row>
    <row r="113" spans="1:10" ht="25.5" hidden="1">
      <c r="A113" s="72"/>
      <c r="B113" s="73" t="s">
        <v>274</v>
      </c>
      <c r="C113" s="81"/>
      <c r="D113" s="75" t="s">
        <v>199</v>
      </c>
      <c r="E113" s="75" t="s">
        <v>213</v>
      </c>
      <c r="F113" s="76" t="s">
        <v>681</v>
      </c>
      <c r="G113" s="114" t="s">
        <v>275</v>
      </c>
      <c r="H113" s="81"/>
      <c r="I113" s="62"/>
      <c r="J113" s="62"/>
    </row>
    <row r="114" spans="1:10" s="79" customFormat="1" ht="12.75" hidden="1">
      <c r="A114" s="94"/>
      <c r="B114" s="123" t="s">
        <v>680</v>
      </c>
      <c r="C114" s="81"/>
      <c r="D114" s="75" t="s">
        <v>199</v>
      </c>
      <c r="E114" s="75" t="s">
        <v>213</v>
      </c>
      <c r="F114" s="76" t="s">
        <v>682</v>
      </c>
      <c r="G114" s="114"/>
      <c r="H114" s="81">
        <f>H115</f>
        <v>0</v>
      </c>
      <c r="I114" s="81"/>
      <c r="J114" s="81"/>
    </row>
    <row r="115" spans="1:10" ht="25.5" hidden="1">
      <c r="A115" s="72"/>
      <c r="B115" s="73" t="s">
        <v>274</v>
      </c>
      <c r="C115" s="81"/>
      <c r="D115" s="75" t="s">
        <v>199</v>
      </c>
      <c r="E115" s="75" t="s">
        <v>213</v>
      </c>
      <c r="F115" s="76" t="s">
        <v>682</v>
      </c>
      <c r="G115" s="114" t="s">
        <v>275</v>
      </c>
      <c r="H115" s="81"/>
      <c r="I115" s="62"/>
      <c r="J115" s="62"/>
    </row>
    <row r="116" spans="1:10" ht="22.5" customHeight="1">
      <c r="A116" s="72"/>
      <c r="B116" s="57" t="s">
        <v>234</v>
      </c>
      <c r="C116" s="62">
        <v>608</v>
      </c>
      <c r="D116" s="59" t="s">
        <v>199</v>
      </c>
      <c r="E116" s="59" t="s">
        <v>205</v>
      </c>
      <c r="F116" s="60"/>
      <c r="G116" s="61"/>
      <c r="H116" s="62">
        <f>H117+H133</f>
        <v>999408.35</v>
      </c>
      <c r="I116" s="62" t="e">
        <f>I118+I121+I124+I127+I130+I133</f>
        <v>#REF!</v>
      </c>
      <c r="J116" s="62" t="e">
        <f>J118+J121+J124+J127+J130+J133</f>
        <v>#REF!</v>
      </c>
    </row>
    <row r="117" spans="1:10" ht="1.5" customHeight="1" hidden="1">
      <c r="A117" s="72"/>
      <c r="B117" s="57" t="s">
        <v>657</v>
      </c>
      <c r="C117" s="58"/>
      <c r="D117" s="59" t="s">
        <v>199</v>
      </c>
      <c r="E117" s="59" t="s">
        <v>205</v>
      </c>
      <c r="F117" s="112" t="s">
        <v>658</v>
      </c>
      <c r="G117" s="61"/>
      <c r="H117" s="62">
        <f>H118+H121+H124+H127+H130</f>
        <v>0</v>
      </c>
      <c r="I117" s="62"/>
      <c r="J117" s="62"/>
    </row>
    <row r="118" spans="1:10" ht="12.75" hidden="1">
      <c r="A118" s="72"/>
      <c r="B118" s="63" t="s">
        <v>480</v>
      </c>
      <c r="C118" s="68"/>
      <c r="D118" s="65" t="s">
        <v>199</v>
      </c>
      <c r="E118" s="65" t="s">
        <v>205</v>
      </c>
      <c r="F118" s="66" t="s">
        <v>481</v>
      </c>
      <c r="G118" s="67"/>
      <c r="H118" s="68">
        <f>H119+H120</f>
        <v>0</v>
      </c>
      <c r="I118" s="68">
        <f>I119</f>
        <v>0</v>
      </c>
      <c r="J118" s="68">
        <f>J119</f>
        <v>0</v>
      </c>
    </row>
    <row r="119" spans="1:10" ht="25.5" hidden="1">
      <c r="A119" s="72"/>
      <c r="B119" s="63" t="s">
        <v>274</v>
      </c>
      <c r="C119" s="69"/>
      <c r="D119" s="65" t="s">
        <v>199</v>
      </c>
      <c r="E119" s="65" t="s">
        <v>205</v>
      </c>
      <c r="F119" s="65" t="s">
        <v>481</v>
      </c>
      <c r="G119" s="67" t="s">
        <v>275</v>
      </c>
      <c r="H119" s="69"/>
      <c r="I119" s="69"/>
      <c r="J119" s="69"/>
    </row>
    <row r="120" spans="1:10" ht="38.25" hidden="1">
      <c r="A120" s="72"/>
      <c r="B120" s="73" t="s">
        <v>470</v>
      </c>
      <c r="C120" s="69"/>
      <c r="D120" s="65" t="s">
        <v>199</v>
      </c>
      <c r="E120" s="65" t="s">
        <v>205</v>
      </c>
      <c r="F120" s="65" t="s">
        <v>481</v>
      </c>
      <c r="G120" s="67" t="s">
        <v>207</v>
      </c>
      <c r="H120" s="69"/>
      <c r="I120" s="69"/>
      <c r="J120" s="69"/>
    </row>
    <row r="121" spans="1:10" ht="12.75" hidden="1">
      <c r="A121" s="72"/>
      <c r="B121" s="63" t="s">
        <v>482</v>
      </c>
      <c r="C121" s="68"/>
      <c r="D121" s="65" t="s">
        <v>199</v>
      </c>
      <c r="E121" s="65" t="s">
        <v>205</v>
      </c>
      <c r="F121" s="66" t="s">
        <v>483</v>
      </c>
      <c r="G121" s="67"/>
      <c r="H121" s="68">
        <f>H122+H123</f>
        <v>0</v>
      </c>
      <c r="I121" s="68">
        <f>I122</f>
        <v>0</v>
      </c>
      <c r="J121" s="68">
        <f>J122</f>
        <v>0</v>
      </c>
    </row>
    <row r="122" spans="1:10" ht="25.5" hidden="1">
      <c r="A122" s="72"/>
      <c r="B122" s="63" t="s">
        <v>274</v>
      </c>
      <c r="C122" s="69"/>
      <c r="D122" s="65" t="s">
        <v>199</v>
      </c>
      <c r="E122" s="65" t="s">
        <v>205</v>
      </c>
      <c r="F122" s="65" t="s">
        <v>483</v>
      </c>
      <c r="G122" s="67" t="s">
        <v>275</v>
      </c>
      <c r="H122" s="69"/>
      <c r="I122" s="69"/>
      <c r="J122" s="69"/>
    </row>
    <row r="123" spans="1:10" ht="38.25" hidden="1">
      <c r="A123" s="72"/>
      <c r="B123" s="73" t="s">
        <v>470</v>
      </c>
      <c r="C123" s="69"/>
      <c r="D123" s="65" t="s">
        <v>199</v>
      </c>
      <c r="E123" s="65" t="s">
        <v>205</v>
      </c>
      <c r="F123" s="65" t="s">
        <v>483</v>
      </c>
      <c r="G123" s="67" t="s">
        <v>207</v>
      </c>
      <c r="H123" s="69"/>
      <c r="I123" s="69"/>
      <c r="J123" s="69"/>
    </row>
    <row r="124" spans="1:10" ht="12.75" hidden="1">
      <c r="A124" s="72"/>
      <c r="B124" s="63" t="s">
        <v>484</v>
      </c>
      <c r="C124" s="68"/>
      <c r="D124" s="65" t="s">
        <v>199</v>
      </c>
      <c r="E124" s="65" t="s">
        <v>205</v>
      </c>
      <c r="F124" s="66" t="s">
        <v>485</v>
      </c>
      <c r="G124" s="67"/>
      <c r="H124" s="68">
        <f>H125+H126</f>
        <v>0</v>
      </c>
      <c r="I124" s="68">
        <f>I125</f>
        <v>0</v>
      </c>
      <c r="J124" s="68">
        <f>J125</f>
        <v>0</v>
      </c>
    </row>
    <row r="125" spans="1:10" ht="25.5" hidden="1">
      <c r="A125" s="72"/>
      <c r="B125" s="63" t="s">
        <v>274</v>
      </c>
      <c r="C125" s="69"/>
      <c r="D125" s="65" t="s">
        <v>199</v>
      </c>
      <c r="E125" s="65" t="s">
        <v>205</v>
      </c>
      <c r="F125" s="65" t="s">
        <v>485</v>
      </c>
      <c r="G125" s="67" t="s">
        <v>275</v>
      </c>
      <c r="H125" s="69"/>
      <c r="I125" s="69"/>
      <c r="J125" s="69"/>
    </row>
    <row r="126" spans="1:10" ht="38.25" hidden="1">
      <c r="A126" s="72"/>
      <c r="B126" s="73" t="s">
        <v>470</v>
      </c>
      <c r="C126" s="69"/>
      <c r="D126" s="65" t="s">
        <v>199</v>
      </c>
      <c r="E126" s="65" t="s">
        <v>205</v>
      </c>
      <c r="F126" s="65" t="s">
        <v>485</v>
      </c>
      <c r="G126" s="67" t="s">
        <v>207</v>
      </c>
      <c r="H126" s="69"/>
      <c r="I126" s="69"/>
      <c r="J126" s="69"/>
    </row>
    <row r="127" spans="1:10" ht="25.5" hidden="1">
      <c r="A127" s="72">
        <v>1</v>
      </c>
      <c r="B127" s="63" t="s">
        <v>486</v>
      </c>
      <c r="C127" s="68"/>
      <c r="D127" s="65" t="s">
        <v>199</v>
      </c>
      <c r="E127" s="65" t="s">
        <v>205</v>
      </c>
      <c r="F127" s="66" t="s">
        <v>487</v>
      </c>
      <c r="G127" s="67"/>
      <c r="H127" s="68">
        <f>H128+H129</f>
        <v>0</v>
      </c>
      <c r="I127" s="68">
        <f>I128</f>
        <v>0</v>
      </c>
      <c r="J127" s="68">
        <f>J128</f>
        <v>0</v>
      </c>
    </row>
    <row r="128" spans="1:10" ht="25.5" hidden="1">
      <c r="A128" s="72"/>
      <c r="B128" s="63" t="s">
        <v>274</v>
      </c>
      <c r="C128" s="69"/>
      <c r="D128" s="65" t="s">
        <v>199</v>
      </c>
      <c r="E128" s="65" t="s">
        <v>205</v>
      </c>
      <c r="F128" s="65" t="s">
        <v>487</v>
      </c>
      <c r="G128" s="67" t="s">
        <v>275</v>
      </c>
      <c r="H128" s="69"/>
      <c r="I128" s="69"/>
      <c r="J128" s="69"/>
    </row>
    <row r="129" spans="1:10" ht="38.25" hidden="1">
      <c r="A129" s="72"/>
      <c r="B129" s="73" t="s">
        <v>470</v>
      </c>
      <c r="C129" s="69"/>
      <c r="D129" s="65" t="s">
        <v>199</v>
      </c>
      <c r="E129" s="65" t="s">
        <v>205</v>
      </c>
      <c r="F129" s="65" t="s">
        <v>487</v>
      </c>
      <c r="G129" s="67" t="s">
        <v>207</v>
      </c>
      <c r="H129" s="69"/>
      <c r="I129" s="69"/>
      <c r="J129" s="69"/>
    </row>
    <row r="130" spans="1:10" ht="25.5" hidden="1">
      <c r="A130" s="72"/>
      <c r="B130" s="63" t="s">
        <v>488</v>
      </c>
      <c r="C130" s="68"/>
      <c r="D130" s="65" t="s">
        <v>199</v>
      </c>
      <c r="E130" s="65" t="s">
        <v>205</v>
      </c>
      <c r="F130" s="66" t="s">
        <v>489</v>
      </c>
      <c r="G130" s="67"/>
      <c r="H130" s="68">
        <f>H131+H132</f>
        <v>0</v>
      </c>
      <c r="I130" s="68">
        <f>I131</f>
        <v>0</v>
      </c>
      <c r="J130" s="68">
        <f>J131</f>
        <v>0</v>
      </c>
    </row>
    <row r="131" spans="1:10" ht="25.5" hidden="1">
      <c r="A131" s="72"/>
      <c r="B131" s="63" t="s">
        <v>274</v>
      </c>
      <c r="C131" s="69"/>
      <c r="D131" s="65" t="s">
        <v>199</v>
      </c>
      <c r="E131" s="65" t="s">
        <v>205</v>
      </c>
      <c r="F131" s="65" t="s">
        <v>489</v>
      </c>
      <c r="G131" s="67" t="s">
        <v>275</v>
      </c>
      <c r="H131" s="69"/>
      <c r="I131" s="69"/>
      <c r="J131" s="69"/>
    </row>
    <row r="132" spans="1:10" ht="38.25" hidden="1">
      <c r="A132" s="72"/>
      <c r="B132" s="73" t="s">
        <v>470</v>
      </c>
      <c r="C132" s="69"/>
      <c r="D132" s="65" t="s">
        <v>199</v>
      </c>
      <c r="E132" s="65" t="s">
        <v>205</v>
      </c>
      <c r="F132" s="65" t="s">
        <v>489</v>
      </c>
      <c r="G132" s="67" t="s">
        <v>207</v>
      </c>
      <c r="H132" s="69"/>
      <c r="I132" s="69"/>
      <c r="J132" s="69"/>
    </row>
    <row r="133" spans="1:10" ht="59.25" customHeight="1">
      <c r="A133" s="72"/>
      <c r="B133" s="73" t="s">
        <v>628</v>
      </c>
      <c r="C133" s="74">
        <v>608</v>
      </c>
      <c r="D133" s="75" t="s">
        <v>199</v>
      </c>
      <c r="E133" s="75" t="s">
        <v>205</v>
      </c>
      <c r="F133" s="76" t="s">
        <v>448</v>
      </c>
      <c r="G133" s="77"/>
      <c r="H133" s="74">
        <f>H134</f>
        <v>999408.35</v>
      </c>
      <c r="I133" s="74" t="e">
        <f>I134</f>
        <v>#REF!</v>
      </c>
      <c r="J133" s="74" t="e">
        <f>J134</f>
        <v>#REF!</v>
      </c>
    </row>
    <row r="134" spans="2:10" s="83" customFormat="1" ht="22.5" customHeight="1">
      <c r="B134" s="84" t="s">
        <v>490</v>
      </c>
      <c r="C134" s="85">
        <v>608</v>
      </c>
      <c r="D134" s="75" t="s">
        <v>199</v>
      </c>
      <c r="E134" s="75" t="s">
        <v>205</v>
      </c>
      <c r="F134" s="76" t="s">
        <v>491</v>
      </c>
      <c r="G134" s="75"/>
      <c r="H134" s="85">
        <f>H135+H139+H143+H147+H151+H155</f>
        <v>999408.35</v>
      </c>
      <c r="I134" s="85" t="e">
        <f>I135+I139+I143+I147+I151+I155</f>
        <v>#REF!</v>
      </c>
      <c r="J134" s="85" t="e">
        <f>J135+J139+J143+J147+J151+J155</f>
        <v>#REF!</v>
      </c>
    </row>
    <row r="135" spans="2:10" s="79" customFormat="1" ht="32.25" customHeight="1">
      <c r="B135" s="73" t="s">
        <v>683</v>
      </c>
      <c r="C135" s="74">
        <v>608</v>
      </c>
      <c r="D135" s="75" t="s">
        <v>199</v>
      </c>
      <c r="E135" s="75" t="s">
        <v>205</v>
      </c>
      <c r="F135" s="76" t="s">
        <v>492</v>
      </c>
      <c r="G135" s="77"/>
      <c r="H135" s="74">
        <f>H136</f>
        <v>999408.35</v>
      </c>
      <c r="I135" s="74">
        <f>I136</f>
        <v>0</v>
      </c>
      <c r="J135" s="74">
        <f>J136</f>
        <v>0</v>
      </c>
    </row>
    <row r="136" spans="2:10" ht="30.75" customHeight="1">
      <c r="B136" s="63" t="s">
        <v>684</v>
      </c>
      <c r="C136" s="68">
        <v>608</v>
      </c>
      <c r="D136" s="75" t="s">
        <v>199</v>
      </c>
      <c r="E136" s="75" t="s">
        <v>205</v>
      </c>
      <c r="F136" s="66" t="s">
        <v>493</v>
      </c>
      <c r="G136" s="67"/>
      <c r="H136" s="68">
        <f>H137+H138</f>
        <v>999408.35</v>
      </c>
      <c r="I136" s="68">
        <f>I137+I138</f>
        <v>0</v>
      </c>
      <c r="J136" s="68">
        <f>J137+J138</f>
        <v>0</v>
      </c>
    </row>
    <row r="137" spans="2:10" ht="33" customHeight="1">
      <c r="B137" s="63" t="s">
        <v>274</v>
      </c>
      <c r="C137" s="80">
        <v>608</v>
      </c>
      <c r="D137" s="75" t="s">
        <v>199</v>
      </c>
      <c r="E137" s="75" t="s">
        <v>205</v>
      </c>
      <c r="F137" s="75" t="s">
        <v>493</v>
      </c>
      <c r="G137" s="75" t="s">
        <v>275</v>
      </c>
      <c r="H137" s="69">
        <v>999408.35</v>
      </c>
      <c r="I137" s="69"/>
      <c r="J137" s="69"/>
    </row>
    <row r="138" spans="2:10" s="79" customFormat="1" ht="0.75" customHeight="1">
      <c r="B138" s="73" t="s">
        <v>470</v>
      </c>
      <c r="C138" s="80"/>
      <c r="D138" s="75" t="s">
        <v>199</v>
      </c>
      <c r="E138" s="75" t="s">
        <v>205</v>
      </c>
      <c r="F138" s="75" t="s">
        <v>493</v>
      </c>
      <c r="G138" s="77" t="s">
        <v>207</v>
      </c>
      <c r="H138" s="80"/>
      <c r="I138" s="80"/>
      <c r="J138" s="80"/>
    </row>
    <row r="139" spans="2:10" s="79" customFormat="1" ht="25.5" hidden="1">
      <c r="B139" s="73" t="s">
        <v>685</v>
      </c>
      <c r="C139" s="74"/>
      <c r="D139" s="75" t="s">
        <v>199</v>
      </c>
      <c r="E139" s="75" t="s">
        <v>205</v>
      </c>
      <c r="F139" s="76" t="s">
        <v>494</v>
      </c>
      <c r="G139" s="77"/>
      <c r="H139" s="74">
        <f aca="true" t="shared" si="1" ref="H139:J140">H140</f>
        <v>0</v>
      </c>
      <c r="I139" s="74">
        <f t="shared" si="1"/>
        <v>0</v>
      </c>
      <c r="J139" s="74">
        <f t="shared" si="1"/>
        <v>0</v>
      </c>
    </row>
    <row r="140" spans="2:10" ht="12.75" hidden="1">
      <c r="B140" s="63" t="s">
        <v>480</v>
      </c>
      <c r="C140" s="68"/>
      <c r="D140" s="75" t="s">
        <v>199</v>
      </c>
      <c r="E140" s="75" t="s">
        <v>205</v>
      </c>
      <c r="F140" s="66" t="s">
        <v>495</v>
      </c>
      <c r="G140" s="67"/>
      <c r="H140" s="68">
        <f>H141+H142</f>
        <v>0</v>
      </c>
      <c r="I140" s="68">
        <f t="shared" si="1"/>
        <v>0</v>
      </c>
      <c r="J140" s="68">
        <f t="shared" si="1"/>
        <v>0</v>
      </c>
    </row>
    <row r="141" spans="2:10" s="79" customFormat="1" ht="25.5" hidden="1">
      <c r="B141" s="63" t="s">
        <v>274</v>
      </c>
      <c r="C141" s="80"/>
      <c r="D141" s="75" t="s">
        <v>199</v>
      </c>
      <c r="E141" s="75" t="s">
        <v>205</v>
      </c>
      <c r="F141" s="75" t="s">
        <v>495</v>
      </c>
      <c r="G141" s="77" t="s">
        <v>275</v>
      </c>
      <c r="H141" s="80"/>
      <c r="I141" s="80"/>
      <c r="J141" s="80"/>
    </row>
    <row r="142" spans="2:10" s="79" customFormat="1" ht="38.25" hidden="1">
      <c r="B142" s="73" t="s">
        <v>470</v>
      </c>
      <c r="C142" s="80"/>
      <c r="D142" s="75" t="s">
        <v>199</v>
      </c>
      <c r="E142" s="75" t="s">
        <v>205</v>
      </c>
      <c r="F142" s="75" t="s">
        <v>495</v>
      </c>
      <c r="G142" s="77" t="s">
        <v>207</v>
      </c>
      <c r="H142" s="80"/>
      <c r="I142" s="80"/>
      <c r="J142" s="80"/>
    </row>
    <row r="143" spans="2:10" s="79" customFormat="1" ht="25.5" hidden="1">
      <c r="B143" s="73" t="s">
        <v>686</v>
      </c>
      <c r="C143" s="74"/>
      <c r="D143" s="75" t="s">
        <v>199</v>
      </c>
      <c r="E143" s="75" t="s">
        <v>205</v>
      </c>
      <c r="F143" s="76" t="s">
        <v>496</v>
      </c>
      <c r="G143" s="77"/>
      <c r="H143" s="74">
        <f>H144</f>
        <v>0</v>
      </c>
      <c r="I143" s="74" t="e">
        <f>I144</f>
        <v>#REF!</v>
      </c>
      <c r="J143" s="74" t="e">
        <f>J144</f>
        <v>#REF!</v>
      </c>
    </row>
    <row r="144" spans="2:10" ht="12.75" hidden="1">
      <c r="B144" s="63" t="s">
        <v>482</v>
      </c>
      <c r="C144" s="68"/>
      <c r="D144" s="75" t="s">
        <v>199</v>
      </c>
      <c r="E144" s="75" t="s">
        <v>205</v>
      </c>
      <c r="F144" s="66" t="s">
        <v>497</v>
      </c>
      <c r="G144" s="67"/>
      <c r="H144" s="68">
        <f>H145+H146</f>
        <v>0</v>
      </c>
      <c r="I144" s="68" t="e">
        <f>#REF!</f>
        <v>#REF!</v>
      </c>
      <c r="J144" s="68" t="e">
        <f>#REF!</f>
        <v>#REF!</v>
      </c>
    </row>
    <row r="145" spans="2:10" ht="25.5" hidden="1">
      <c r="B145" s="63" t="s">
        <v>274</v>
      </c>
      <c r="C145" s="86"/>
      <c r="D145" s="75" t="s">
        <v>199</v>
      </c>
      <c r="E145" s="75" t="s">
        <v>205</v>
      </c>
      <c r="F145" s="75" t="s">
        <v>497</v>
      </c>
      <c r="G145" s="75" t="s">
        <v>275</v>
      </c>
      <c r="H145" s="69"/>
      <c r="I145" s="69"/>
      <c r="J145" s="69"/>
    </row>
    <row r="146" spans="2:10" ht="38.25" hidden="1">
      <c r="B146" s="73" t="s">
        <v>470</v>
      </c>
      <c r="C146" s="68"/>
      <c r="D146" s="75" t="s">
        <v>199</v>
      </c>
      <c r="E146" s="75" t="s">
        <v>205</v>
      </c>
      <c r="F146" s="66" t="s">
        <v>497</v>
      </c>
      <c r="G146" s="67" t="s">
        <v>207</v>
      </c>
      <c r="H146" s="68"/>
      <c r="I146" s="68"/>
      <c r="J146" s="68"/>
    </row>
    <row r="147" spans="2:10" s="79" customFormat="1" ht="25.5" hidden="1">
      <c r="B147" s="73" t="s">
        <v>0</v>
      </c>
      <c r="C147" s="74"/>
      <c r="D147" s="75" t="s">
        <v>199</v>
      </c>
      <c r="E147" s="75" t="s">
        <v>205</v>
      </c>
      <c r="F147" s="76" t="s">
        <v>498</v>
      </c>
      <c r="G147" s="77"/>
      <c r="H147" s="74">
        <f aca="true" t="shared" si="2" ref="H147:J148">H148</f>
        <v>0</v>
      </c>
      <c r="I147" s="74">
        <f t="shared" si="2"/>
        <v>0</v>
      </c>
      <c r="J147" s="74">
        <f t="shared" si="2"/>
        <v>0</v>
      </c>
    </row>
    <row r="148" spans="2:10" ht="12.75" hidden="1">
      <c r="B148" s="63" t="s">
        <v>484</v>
      </c>
      <c r="C148" s="68"/>
      <c r="D148" s="75" t="s">
        <v>199</v>
      </c>
      <c r="E148" s="75" t="s">
        <v>205</v>
      </c>
      <c r="F148" s="66" t="s">
        <v>499</v>
      </c>
      <c r="G148" s="67"/>
      <c r="H148" s="68">
        <f>H149+H150</f>
        <v>0</v>
      </c>
      <c r="I148" s="68">
        <f t="shared" si="2"/>
        <v>0</v>
      </c>
      <c r="J148" s="68">
        <f t="shared" si="2"/>
        <v>0</v>
      </c>
    </row>
    <row r="149" spans="2:10" ht="2.25" customHeight="1" hidden="1">
      <c r="B149" s="63" t="s">
        <v>274</v>
      </c>
      <c r="C149" s="80"/>
      <c r="D149" s="75" t="s">
        <v>199</v>
      </c>
      <c r="E149" s="75" t="s">
        <v>205</v>
      </c>
      <c r="F149" s="75" t="s">
        <v>499</v>
      </c>
      <c r="G149" s="77" t="s">
        <v>275</v>
      </c>
      <c r="H149" s="80"/>
      <c r="I149" s="69"/>
      <c r="J149" s="69"/>
    </row>
    <row r="150" spans="2:10" ht="38.25" hidden="1">
      <c r="B150" s="73" t="s">
        <v>470</v>
      </c>
      <c r="C150" s="80"/>
      <c r="D150" s="75" t="s">
        <v>199</v>
      </c>
      <c r="E150" s="75" t="s">
        <v>205</v>
      </c>
      <c r="F150" s="75" t="s">
        <v>499</v>
      </c>
      <c r="G150" s="77" t="s">
        <v>207</v>
      </c>
      <c r="H150" s="80"/>
      <c r="I150" s="69"/>
      <c r="J150" s="69"/>
    </row>
    <row r="151" spans="2:10" s="79" customFormat="1" ht="25.5" hidden="1">
      <c r="B151" s="73" t="s">
        <v>1</v>
      </c>
      <c r="C151" s="74"/>
      <c r="D151" s="75" t="s">
        <v>199</v>
      </c>
      <c r="E151" s="75" t="s">
        <v>205</v>
      </c>
      <c r="F151" s="76" t="s">
        <v>500</v>
      </c>
      <c r="G151" s="77"/>
      <c r="H151" s="74">
        <f>H152</f>
        <v>0</v>
      </c>
      <c r="I151" s="74">
        <f>I152</f>
        <v>0</v>
      </c>
      <c r="J151" s="74">
        <f>J152</f>
        <v>0</v>
      </c>
    </row>
    <row r="152" spans="2:10" ht="25.5" hidden="1">
      <c r="B152" s="63" t="s">
        <v>486</v>
      </c>
      <c r="C152" s="68"/>
      <c r="D152" s="75" t="s">
        <v>199</v>
      </c>
      <c r="E152" s="75" t="s">
        <v>205</v>
      </c>
      <c r="F152" s="66" t="s">
        <v>501</v>
      </c>
      <c r="G152" s="67"/>
      <c r="H152" s="68">
        <f>H153+H154</f>
        <v>0</v>
      </c>
      <c r="I152" s="68">
        <f>I153+I154</f>
        <v>0</v>
      </c>
      <c r="J152" s="68">
        <f>J153+J154</f>
        <v>0</v>
      </c>
    </row>
    <row r="153" spans="2:10" ht="25.5" hidden="1">
      <c r="B153" s="63" t="s">
        <v>274</v>
      </c>
      <c r="C153" s="80"/>
      <c r="D153" s="75" t="s">
        <v>199</v>
      </c>
      <c r="E153" s="75" t="s">
        <v>205</v>
      </c>
      <c r="F153" s="75" t="s">
        <v>501</v>
      </c>
      <c r="G153" s="77" t="s">
        <v>275</v>
      </c>
      <c r="H153" s="69"/>
      <c r="I153" s="69"/>
      <c r="J153" s="69"/>
    </row>
    <row r="154" spans="2:10" ht="38.25" hidden="1">
      <c r="B154" s="73" t="s">
        <v>470</v>
      </c>
      <c r="C154" s="80"/>
      <c r="D154" s="75" t="s">
        <v>199</v>
      </c>
      <c r="E154" s="75" t="s">
        <v>205</v>
      </c>
      <c r="F154" s="75" t="s">
        <v>501</v>
      </c>
      <c r="G154" s="77" t="s">
        <v>207</v>
      </c>
      <c r="H154" s="69"/>
      <c r="I154" s="69"/>
      <c r="J154" s="69"/>
    </row>
    <row r="155" spans="2:10" s="79" customFormat="1" ht="25.5" hidden="1">
      <c r="B155" s="73" t="s">
        <v>502</v>
      </c>
      <c r="C155" s="74"/>
      <c r="D155" s="75" t="s">
        <v>199</v>
      </c>
      <c r="E155" s="75" t="s">
        <v>205</v>
      </c>
      <c r="F155" s="76" t="s">
        <v>503</v>
      </c>
      <c r="G155" s="77"/>
      <c r="H155" s="74">
        <f>H156</f>
        <v>0</v>
      </c>
      <c r="I155" s="74">
        <f>I156</f>
        <v>0</v>
      </c>
      <c r="J155" s="74">
        <f>J156</f>
        <v>0</v>
      </c>
    </row>
    <row r="156" spans="2:10" ht="25.5" hidden="1">
      <c r="B156" s="63" t="s">
        <v>488</v>
      </c>
      <c r="C156" s="68"/>
      <c r="D156" s="75" t="s">
        <v>199</v>
      </c>
      <c r="E156" s="75" t="s">
        <v>205</v>
      </c>
      <c r="F156" s="66" t="s">
        <v>504</v>
      </c>
      <c r="G156" s="67"/>
      <c r="H156" s="68">
        <f>H157+H158</f>
        <v>0</v>
      </c>
      <c r="I156" s="68">
        <f>I157+I158</f>
        <v>0</v>
      </c>
      <c r="J156" s="68">
        <f>J157+J158</f>
        <v>0</v>
      </c>
    </row>
    <row r="157" spans="2:10" ht="25.5" hidden="1">
      <c r="B157" s="63" t="s">
        <v>274</v>
      </c>
      <c r="C157" s="80"/>
      <c r="D157" s="75" t="s">
        <v>199</v>
      </c>
      <c r="E157" s="75" t="s">
        <v>205</v>
      </c>
      <c r="F157" s="75" t="s">
        <v>504</v>
      </c>
      <c r="G157" s="77" t="s">
        <v>275</v>
      </c>
      <c r="H157" s="69"/>
      <c r="I157" s="69"/>
      <c r="J157" s="69"/>
    </row>
    <row r="158" spans="2:10" ht="38.25" hidden="1">
      <c r="B158" s="73" t="s">
        <v>470</v>
      </c>
      <c r="C158" s="80"/>
      <c r="D158" s="75" t="s">
        <v>199</v>
      </c>
      <c r="E158" s="75" t="s">
        <v>205</v>
      </c>
      <c r="F158" s="75" t="s">
        <v>504</v>
      </c>
      <c r="G158" s="77" t="s">
        <v>207</v>
      </c>
      <c r="H158" s="69"/>
      <c r="I158" s="69"/>
      <c r="J158" s="69"/>
    </row>
    <row r="159" spans="1:10" ht="19.5" customHeight="1">
      <c r="A159" s="72"/>
      <c r="B159" s="57" t="s">
        <v>114</v>
      </c>
      <c r="C159" s="62">
        <v>608</v>
      </c>
      <c r="D159" s="59" t="s">
        <v>199</v>
      </c>
      <c r="E159" s="59" t="s">
        <v>211</v>
      </c>
      <c r="F159" s="60"/>
      <c r="G159" s="61"/>
      <c r="H159" s="62">
        <f>H161+H164</f>
        <v>94000</v>
      </c>
      <c r="I159" s="62" t="e">
        <f>I161+I164</f>
        <v>#REF!</v>
      </c>
      <c r="J159" s="62" t="e">
        <f>J161+J164</f>
        <v>#REF!</v>
      </c>
    </row>
    <row r="160" spans="1:10" ht="0.75" customHeight="1">
      <c r="A160" s="72"/>
      <c r="B160" s="57" t="s">
        <v>657</v>
      </c>
      <c r="C160" s="58"/>
      <c r="D160" s="59" t="s">
        <v>199</v>
      </c>
      <c r="E160" s="59" t="s">
        <v>211</v>
      </c>
      <c r="F160" s="112" t="s">
        <v>658</v>
      </c>
      <c r="G160" s="61"/>
      <c r="H160" s="62">
        <f>H161</f>
        <v>0</v>
      </c>
      <c r="I160" s="62"/>
      <c r="J160" s="62"/>
    </row>
    <row r="161" spans="1:10" ht="1.5" customHeight="1" hidden="1">
      <c r="A161" s="72"/>
      <c r="B161" s="63" t="s">
        <v>252</v>
      </c>
      <c r="C161" s="68"/>
      <c r="D161" s="65" t="s">
        <v>199</v>
      </c>
      <c r="E161" s="65" t="s">
        <v>211</v>
      </c>
      <c r="F161" s="66" t="s">
        <v>505</v>
      </c>
      <c r="G161" s="67"/>
      <c r="H161" s="68">
        <f>H162+H163</f>
        <v>0</v>
      </c>
      <c r="I161" s="68">
        <f>I162+I163</f>
        <v>0</v>
      </c>
      <c r="J161" s="68">
        <f>J162+J163</f>
        <v>0</v>
      </c>
    </row>
    <row r="162" spans="1:10" ht="25.5" hidden="1">
      <c r="A162" s="72"/>
      <c r="B162" s="63" t="s">
        <v>274</v>
      </c>
      <c r="C162" s="69"/>
      <c r="D162" s="65" t="s">
        <v>199</v>
      </c>
      <c r="E162" s="65" t="s">
        <v>211</v>
      </c>
      <c r="F162" s="65" t="s">
        <v>505</v>
      </c>
      <c r="G162" s="67" t="s">
        <v>275</v>
      </c>
      <c r="H162" s="69"/>
      <c r="I162" s="69"/>
      <c r="J162" s="69"/>
    </row>
    <row r="163" spans="1:10" ht="12.75" hidden="1">
      <c r="A163" s="72"/>
      <c r="B163" s="87" t="s">
        <v>506</v>
      </c>
      <c r="C163" s="88"/>
      <c r="D163" s="89" t="s">
        <v>199</v>
      </c>
      <c r="E163" s="89" t="s">
        <v>211</v>
      </c>
      <c r="F163" s="89" t="s">
        <v>505</v>
      </c>
      <c r="G163" s="90" t="s">
        <v>507</v>
      </c>
      <c r="H163" s="88"/>
      <c r="I163" s="88"/>
      <c r="J163" s="88"/>
    </row>
    <row r="164" spans="1:10" ht="60" customHeight="1">
      <c r="A164" s="72"/>
      <c r="B164" s="73" t="s">
        <v>628</v>
      </c>
      <c r="C164" s="74">
        <v>608</v>
      </c>
      <c r="D164" s="75" t="s">
        <v>199</v>
      </c>
      <c r="E164" s="75" t="s">
        <v>211</v>
      </c>
      <c r="F164" s="76" t="s">
        <v>448</v>
      </c>
      <c r="G164" s="77"/>
      <c r="H164" s="74">
        <f>H169+H165</f>
        <v>94000</v>
      </c>
      <c r="I164" s="74" t="e">
        <f>I169</f>
        <v>#REF!</v>
      </c>
      <c r="J164" s="74" t="e">
        <f>J169</f>
        <v>#REF!</v>
      </c>
    </row>
    <row r="165" spans="2:10" s="79" customFormat="1" ht="25.5" hidden="1">
      <c r="B165" s="73" t="s">
        <v>449</v>
      </c>
      <c r="C165" s="78"/>
      <c r="D165" s="75" t="s">
        <v>197</v>
      </c>
      <c r="E165" s="75" t="s">
        <v>200</v>
      </c>
      <c r="F165" s="76" t="s">
        <v>450</v>
      </c>
      <c r="G165" s="77"/>
      <c r="H165" s="74">
        <f>H166</f>
        <v>0</v>
      </c>
      <c r="I165" s="74">
        <v>0</v>
      </c>
      <c r="J165" s="74">
        <v>0</v>
      </c>
    </row>
    <row r="166" spans="2:10" s="79" customFormat="1" ht="25.5" hidden="1">
      <c r="B166" s="73" t="s">
        <v>455</v>
      </c>
      <c r="C166" s="74"/>
      <c r="D166" s="75" t="s">
        <v>199</v>
      </c>
      <c r="E166" s="75" t="s">
        <v>211</v>
      </c>
      <c r="F166" s="76" t="s">
        <v>456</v>
      </c>
      <c r="G166" s="77"/>
      <c r="H166" s="74">
        <f>H167</f>
        <v>0</v>
      </c>
      <c r="I166" s="74">
        <v>0</v>
      </c>
      <c r="J166" s="74">
        <v>0</v>
      </c>
    </row>
    <row r="167" spans="2:10" s="79" customFormat="1" ht="12.75" hidden="1">
      <c r="B167" s="73" t="s">
        <v>457</v>
      </c>
      <c r="C167" s="74"/>
      <c r="D167" s="75" t="s">
        <v>199</v>
      </c>
      <c r="E167" s="75" t="s">
        <v>211</v>
      </c>
      <c r="F167" s="76" t="s">
        <v>458</v>
      </c>
      <c r="G167" s="77"/>
      <c r="H167" s="74">
        <f>H168</f>
        <v>0</v>
      </c>
      <c r="I167" s="74">
        <v>0</v>
      </c>
      <c r="J167" s="74">
        <v>0</v>
      </c>
    </row>
    <row r="168" spans="2:10" s="79" customFormat="1" ht="25.5" hidden="1">
      <c r="B168" s="73" t="s">
        <v>274</v>
      </c>
      <c r="C168" s="80"/>
      <c r="D168" s="75" t="s">
        <v>199</v>
      </c>
      <c r="E168" s="75" t="s">
        <v>211</v>
      </c>
      <c r="F168" s="75" t="s">
        <v>458</v>
      </c>
      <c r="G168" s="77" t="s">
        <v>275</v>
      </c>
      <c r="H168" s="80"/>
      <c r="I168" s="80"/>
      <c r="J168" s="80"/>
    </row>
    <row r="169" spans="2:11" ht="12.75" hidden="1">
      <c r="B169" s="73" t="s">
        <v>508</v>
      </c>
      <c r="C169" s="74"/>
      <c r="D169" s="75" t="s">
        <v>199</v>
      </c>
      <c r="E169" s="75" t="s">
        <v>211</v>
      </c>
      <c r="F169" s="76" t="s">
        <v>509</v>
      </c>
      <c r="G169" s="77"/>
      <c r="H169" s="74">
        <f>H170+H179</f>
        <v>94000</v>
      </c>
      <c r="I169" s="74" t="e">
        <f>I170+I179</f>
        <v>#REF!</v>
      </c>
      <c r="J169" s="74" t="e">
        <f>J170+J179</f>
        <v>#REF!</v>
      </c>
      <c r="K169" s="79"/>
    </row>
    <row r="170" spans="2:10" s="79" customFormat="1" ht="25.5" hidden="1">
      <c r="B170" s="73" t="s">
        <v>7</v>
      </c>
      <c r="C170" s="74"/>
      <c r="D170" s="75" t="s">
        <v>199</v>
      </c>
      <c r="E170" s="75" t="s">
        <v>211</v>
      </c>
      <c r="F170" s="76" t="s">
        <v>510</v>
      </c>
      <c r="G170" s="77"/>
      <c r="H170" s="74">
        <f>H171+H174+H176</f>
        <v>0</v>
      </c>
      <c r="I170" s="74">
        <f>I171</f>
        <v>0</v>
      </c>
      <c r="J170" s="74">
        <f>J171</f>
        <v>0</v>
      </c>
    </row>
    <row r="171" spans="2:10" ht="12.75" hidden="1">
      <c r="B171" s="63" t="s">
        <v>511</v>
      </c>
      <c r="C171" s="68"/>
      <c r="D171" s="65" t="s">
        <v>199</v>
      </c>
      <c r="E171" s="65" t="s">
        <v>211</v>
      </c>
      <c r="F171" s="66" t="s">
        <v>9</v>
      </c>
      <c r="G171" s="67"/>
      <c r="H171" s="68">
        <f>H172+H173</f>
        <v>0</v>
      </c>
      <c r="I171" s="68">
        <f>I172+I173</f>
        <v>0</v>
      </c>
      <c r="J171" s="68">
        <f>J172+J173</f>
        <v>0</v>
      </c>
    </row>
    <row r="172" spans="2:10" ht="25.5" hidden="1">
      <c r="B172" s="63" t="s">
        <v>274</v>
      </c>
      <c r="C172" s="80"/>
      <c r="D172" s="75" t="s">
        <v>199</v>
      </c>
      <c r="E172" s="75" t="s">
        <v>211</v>
      </c>
      <c r="F172" s="75" t="s">
        <v>9</v>
      </c>
      <c r="G172" s="77" t="s">
        <v>275</v>
      </c>
      <c r="H172" s="69"/>
      <c r="I172" s="69"/>
      <c r="J172" s="69"/>
    </row>
    <row r="173" spans="2:10" ht="12.75" hidden="1">
      <c r="B173" s="87" t="s">
        <v>506</v>
      </c>
      <c r="C173" s="80"/>
      <c r="D173" s="75" t="s">
        <v>199</v>
      </c>
      <c r="E173" s="75" t="s">
        <v>211</v>
      </c>
      <c r="F173" s="75" t="s">
        <v>9</v>
      </c>
      <c r="G173" s="77" t="s">
        <v>507</v>
      </c>
      <c r="H173" s="69"/>
      <c r="I173" s="69"/>
      <c r="J173" s="69"/>
    </row>
    <row r="174" spans="2:10" ht="25.5" hidden="1">
      <c r="B174" s="124" t="s">
        <v>10</v>
      </c>
      <c r="C174" s="80"/>
      <c r="D174" s="75" t="s">
        <v>199</v>
      </c>
      <c r="E174" s="75" t="s">
        <v>211</v>
      </c>
      <c r="F174" s="75" t="s">
        <v>11</v>
      </c>
      <c r="G174" s="77"/>
      <c r="H174" s="69">
        <f>H175</f>
        <v>0</v>
      </c>
      <c r="I174" s="69"/>
      <c r="J174" s="69"/>
    </row>
    <row r="175" spans="2:10" ht="12.75" hidden="1">
      <c r="B175" s="87" t="s">
        <v>506</v>
      </c>
      <c r="C175" s="80"/>
      <c r="D175" s="75" t="s">
        <v>199</v>
      </c>
      <c r="E175" s="75" t="s">
        <v>211</v>
      </c>
      <c r="F175" s="75" t="s">
        <v>11</v>
      </c>
      <c r="G175" s="77" t="s">
        <v>507</v>
      </c>
      <c r="H175" s="69"/>
      <c r="I175" s="69"/>
      <c r="J175" s="69"/>
    </row>
    <row r="176" spans="2:10" ht="12.75" hidden="1">
      <c r="B176" s="124" t="s">
        <v>12</v>
      </c>
      <c r="C176" s="80"/>
      <c r="D176" s="75" t="s">
        <v>199</v>
      </c>
      <c r="E176" s="75" t="s">
        <v>211</v>
      </c>
      <c r="F176" s="75" t="s">
        <v>13</v>
      </c>
      <c r="G176" s="77"/>
      <c r="H176" s="69">
        <f>H177</f>
        <v>0</v>
      </c>
      <c r="I176" s="69"/>
      <c r="J176" s="69"/>
    </row>
    <row r="177" spans="2:10" ht="14.25" customHeight="1" hidden="1">
      <c r="B177" s="87" t="s">
        <v>506</v>
      </c>
      <c r="C177" s="80"/>
      <c r="D177" s="75" t="s">
        <v>199</v>
      </c>
      <c r="E177" s="75" t="s">
        <v>211</v>
      </c>
      <c r="F177" s="75" t="s">
        <v>13</v>
      </c>
      <c r="G177" s="77" t="s">
        <v>507</v>
      </c>
      <c r="H177" s="69"/>
      <c r="I177" s="69"/>
      <c r="J177" s="69"/>
    </row>
    <row r="178" spans="2:11" ht="23.25" customHeight="1">
      <c r="B178" s="73" t="s">
        <v>508</v>
      </c>
      <c r="C178" s="74"/>
      <c r="D178" s="75" t="s">
        <v>199</v>
      </c>
      <c r="E178" s="75" t="s">
        <v>211</v>
      </c>
      <c r="F178" s="146" t="s">
        <v>509</v>
      </c>
      <c r="G178" s="77"/>
      <c r="H178" s="74">
        <f>H179</f>
        <v>94000</v>
      </c>
      <c r="I178" s="74" t="e">
        <f>I179+I189</f>
        <v>#REF!</v>
      </c>
      <c r="J178" s="74" t="e">
        <f>J179+J189</f>
        <v>#REF!</v>
      </c>
      <c r="K178" s="79"/>
    </row>
    <row r="179" spans="2:10" s="79" customFormat="1" ht="34.5" customHeight="1">
      <c r="B179" s="73" t="s">
        <v>8</v>
      </c>
      <c r="C179" s="74">
        <v>608</v>
      </c>
      <c r="D179" s="75" t="s">
        <v>199</v>
      </c>
      <c r="E179" s="75" t="s">
        <v>211</v>
      </c>
      <c r="F179" s="76" t="s">
        <v>512</v>
      </c>
      <c r="G179" s="77"/>
      <c r="H179" s="74">
        <v>94000</v>
      </c>
      <c r="I179" s="74" t="e">
        <f>I186</f>
        <v>#REF!</v>
      </c>
      <c r="J179" s="74" t="e">
        <f>J186</f>
        <v>#REF!</v>
      </c>
    </row>
    <row r="180" spans="2:10" s="79" customFormat="1" ht="73.5" customHeight="1">
      <c r="B180" s="124" t="s">
        <v>14</v>
      </c>
      <c r="C180" s="74">
        <v>608</v>
      </c>
      <c r="D180" s="75" t="s">
        <v>199</v>
      </c>
      <c r="E180" s="75" t="s">
        <v>211</v>
      </c>
      <c r="F180" s="76" t="s">
        <v>16</v>
      </c>
      <c r="G180" s="77"/>
      <c r="H180" s="74">
        <v>86480</v>
      </c>
      <c r="I180" s="74"/>
      <c r="J180" s="74"/>
    </row>
    <row r="181" spans="2:10" s="79" customFormat="1" ht="33" customHeight="1">
      <c r="B181" s="63" t="s">
        <v>274</v>
      </c>
      <c r="C181" s="74">
        <v>608</v>
      </c>
      <c r="D181" s="75" t="s">
        <v>199</v>
      </c>
      <c r="E181" s="75" t="s">
        <v>211</v>
      </c>
      <c r="F181" s="76" t="s">
        <v>16</v>
      </c>
      <c r="G181" s="77" t="s">
        <v>275</v>
      </c>
      <c r="H181" s="74">
        <v>86480</v>
      </c>
      <c r="I181" s="74"/>
      <c r="J181" s="74"/>
    </row>
    <row r="182" spans="2:10" s="79" customFormat="1" ht="39" customHeight="1">
      <c r="B182" s="124" t="s">
        <v>181</v>
      </c>
      <c r="C182" s="74">
        <v>608</v>
      </c>
      <c r="D182" s="75" t="s">
        <v>199</v>
      </c>
      <c r="E182" s="75" t="s">
        <v>211</v>
      </c>
      <c r="F182" s="76" t="s">
        <v>17</v>
      </c>
      <c r="G182" s="77"/>
      <c r="H182" s="74">
        <v>7520</v>
      </c>
      <c r="I182" s="74"/>
      <c r="J182" s="74"/>
    </row>
    <row r="183" spans="2:10" s="79" customFormat="1" ht="33" customHeight="1">
      <c r="B183" s="63" t="s">
        <v>274</v>
      </c>
      <c r="C183" s="74">
        <v>608</v>
      </c>
      <c r="D183" s="75" t="s">
        <v>199</v>
      </c>
      <c r="E183" s="75" t="s">
        <v>211</v>
      </c>
      <c r="F183" s="76" t="s">
        <v>17</v>
      </c>
      <c r="G183" s="77" t="s">
        <v>275</v>
      </c>
      <c r="H183" s="74">
        <v>7520</v>
      </c>
      <c r="I183" s="74"/>
      <c r="J183" s="74"/>
    </row>
    <row r="184" spans="2:10" s="79" customFormat="1" ht="0.75" customHeight="1">
      <c r="B184" s="124" t="s">
        <v>15</v>
      </c>
      <c r="C184" s="74"/>
      <c r="D184" s="75" t="s">
        <v>199</v>
      </c>
      <c r="E184" s="75" t="s">
        <v>211</v>
      </c>
      <c r="F184" s="76" t="s">
        <v>17</v>
      </c>
      <c r="G184" s="77"/>
      <c r="H184" s="74">
        <f>H185</f>
        <v>0</v>
      </c>
      <c r="I184" s="74"/>
      <c r="J184" s="74"/>
    </row>
    <row r="185" spans="2:10" s="79" customFormat="1" ht="25.5" hidden="1">
      <c r="B185" s="63" t="s">
        <v>274</v>
      </c>
      <c r="C185" s="74"/>
      <c r="D185" s="75" t="s">
        <v>199</v>
      </c>
      <c r="E185" s="75" t="s">
        <v>211</v>
      </c>
      <c r="F185" s="76" t="s">
        <v>17</v>
      </c>
      <c r="G185" s="77" t="s">
        <v>275</v>
      </c>
      <c r="H185" s="74"/>
      <c r="I185" s="74"/>
      <c r="J185" s="74"/>
    </row>
    <row r="186" spans="2:10" ht="12.75" hidden="1">
      <c r="B186" s="63" t="s">
        <v>513</v>
      </c>
      <c r="C186" s="68"/>
      <c r="D186" s="65" t="s">
        <v>199</v>
      </c>
      <c r="E186" s="65" t="s">
        <v>211</v>
      </c>
      <c r="F186" s="66" t="s">
        <v>514</v>
      </c>
      <c r="G186" s="67"/>
      <c r="H186" s="68">
        <f>H187</f>
        <v>0</v>
      </c>
      <c r="I186" s="68" t="e">
        <f>I187+#REF!</f>
        <v>#REF!</v>
      </c>
      <c r="J186" s="68" t="e">
        <f>J187+#REF!</f>
        <v>#REF!</v>
      </c>
    </row>
    <row r="187" spans="2:10" ht="25.5" hidden="1">
      <c r="B187" s="63" t="s">
        <v>274</v>
      </c>
      <c r="C187" s="80"/>
      <c r="D187" s="75" t="s">
        <v>199</v>
      </c>
      <c r="E187" s="75" t="s">
        <v>211</v>
      </c>
      <c r="F187" s="75" t="s">
        <v>514</v>
      </c>
      <c r="G187" s="77" t="s">
        <v>275</v>
      </c>
      <c r="H187" s="69">
        <v>0</v>
      </c>
      <c r="I187" s="69"/>
      <c r="J187" s="69"/>
    </row>
    <row r="188" spans="1:10" ht="21.75" customHeight="1">
      <c r="A188" s="72"/>
      <c r="B188" s="57" t="s">
        <v>235</v>
      </c>
      <c r="C188" s="62">
        <v>608</v>
      </c>
      <c r="D188" s="59" t="s">
        <v>209</v>
      </c>
      <c r="E188" s="59" t="s">
        <v>258</v>
      </c>
      <c r="F188" s="60"/>
      <c r="G188" s="61"/>
      <c r="H188" s="62">
        <f>H189+H209+H241</f>
        <v>553880</v>
      </c>
      <c r="I188" s="62" t="e">
        <f>I189+I209+I241</f>
        <v>#REF!</v>
      </c>
      <c r="J188" s="62" t="e">
        <f>J189+J209+J241</f>
        <v>#REF!</v>
      </c>
    </row>
    <row r="189" spans="1:10" ht="23.25" customHeight="1">
      <c r="A189" s="72"/>
      <c r="B189" s="57" t="s">
        <v>116</v>
      </c>
      <c r="C189" s="62">
        <v>608</v>
      </c>
      <c r="D189" s="59" t="s">
        <v>209</v>
      </c>
      <c r="E189" s="59" t="s">
        <v>197</v>
      </c>
      <c r="F189" s="60"/>
      <c r="G189" s="61"/>
      <c r="H189" s="62">
        <f>H190+H199</f>
        <v>71000</v>
      </c>
      <c r="I189" s="62">
        <f>I191+I193+I196+I199</f>
        <v>0</v>
      </c>
      <c r="J189" s="62">
        <f>J191+J193+J196+J199</f>
        <v>0</v>
      </c>
    </row>
    <row r="190" spans="1:10" ht="12.75" hidden="1">
      <c r="A190" s="72"/>
      <c r="B190" s="57" t="s">
        <v>657</v>
      </c>
      <c r="C190" s="58"/>
      <c r="D190" s="59" t="s">
        <v>209</v>
      </c>
      <c r="E190" s="59" t="s">
        <v>197</v>
      </c>
      <c r="F190" s="112" t="s">
        <v>658</v>
      </c>
      <c r="G190" s="61"/>
      <c r="H190" s="62">
        <f>H191+H193+H196</f>
        <v>0</v>
      </c>
      <c r="I190" s="62"/>
      <c r="J190" s="62"/>
    </row>
    <row r="191" spans="1:10" ht="38.25" hidden="1">
      <c r="A191" s="72"/>
      <c r="B191" s="63" t="s">
        <v>253</v>
      </c>
      <c r="C191" s="68"/>
      <c r="D191" s="65" t="s">
        <v>209</v>
      </c>
      <c r="E191" s="65" t="s">
        <v>197</v>
      </c>
      <c r="F191" s="66" t="s">
        <v>515</v>
      </c>
      <c r="G191" s="67"/>
      <c r="H191" s="68">
        <f>H192</f>
        <v>0</v>
      </c>
      <c r="I191" s="68">
        <f>I192</f>
        <v>0</v>
      </c>
      <c r="J191" s="68">
        <f>J192</f>
        <v>0</v>
      </c>
    </row>
    <row r="192" spans="1:10" ht="12.75" hidden="1">
      <c r="A192" s="72"/>
      <c r="B192" s="63" t="s">
        <v>506</v>
      </c>
      <c r="C192" s="69"/>
      <c r="D192" s="65" t="s">
        <v>209</v>
      </c>
      <c r="E192" s="65" t="s">
        <v>197</v>
      </c>
      <c r="F192" s="65" t="s">
        <v>515</v>
      </c>
      <c r="G192" s="67" t="s">
        <v>507</v>
      </c>
      <c r="H192" s="69"/>
      <c r="I192" s="69"/>
      <c r="J192" s="69"/>
    </row>
    <row r="193" spans="2:10" ht="12.75" hidden="1">
      <c r="B193" s="63" t="s">
        <v>516</v>
      </c>
      <c r="C193" s="68"/>
      <c r="D193" s="65" t="s">
        <v>209</v>
      </c>
      <c r="E193" s="65" t="s">
        <v>197</v>
      </c>
      <c r="F193" s="91" t="s">
        <v>517</v>
      </c>
      <c r="G193" s="69"/>
      <c r="H193" s="68">
        <f>H194+H195</f>
        <v>0</v>
      </c>
      <c r="I193" s="68">
        <f>I194+I195</f>
        <v>0</v>
      </c>
      <c r="J193" s="68">
        <f>J194+J195</f>
        <v>0</v>
      </c>
    </row>
    <row r="194" spans="2:10" ht="25.5" hidden="1">
      <c r="B194" s="63" t="s">
        <v>274</v>
      </c>
      <c r="C194" s="69"/>
      <c r="D194" s="65" t="s">
        <v>209</v>
      </c>
      <c r="E194" s="65" t="s">
        <v>197</v>
      </c>
      <c r="F194" s="92" t="s">
        <v>517</v>
      </c>
      <c r="G194" s="69">
        <v>240</v>
      </c>
      <c r="H194" s="69"/>
      <c r="I194" s="69"/>
      <c r="J194" s="69"/>
    </row>
    <row r="195" spans="2:10" ht="38.25" hidden="1">
      <c r="B195" s="63" t="s">
        <v>470</v>
      </c>
      <c r="C195" s="69"/>
      <c r="D195" s="65" t="s">
        <v>209</v>
      </c>
      <c r="E195" s="65" t="s">
        <v>197</v>
      </c>
      <c r="F195" s="92" t="s">
        <v>517</v>
      </c>
      <c r="G195" s="69">
        <v>810</v>
      </c>
      <c r="H195" s="69"/>
      <c r="I195" s="69"/>
      <c r="J195" s="69"/>
    </row>
    <row r="196" spans="2:10" ht="12.75" hidden="1">
      <c r="B196" s="63" t="s">
        <v>22</v>
      </c>
      <c r="C196" s="68"/>
      <c r="D196" s="65" t="s">
        <v>209</v>
      </c>
      <c r="E196" s="65" t="s">
        <v>197</v>
      </c>
      <c r="F196" s="91" t="s">
        <v>518</v>
      </c>
      <c r="G196" s="69"/>
      <c r="H196" s="68">
        <f>H197+H198</f>
        <v>0</v>
      </c>
      <c r="I196" s="68">
        <f>I197+I198</f>
        <v>0</v>
      </c>
      <c r="J196" s="68">
        <f>J197+J198</f>
        <v>0</v>
      </c>
    </row>
    <row r="197" spans="2:10" ht="25.5" hidden="1">
      <c r="B197" s="63" t="s">
        <v>274</v>
      </c>
      <c r="C197" s="69"/>
      <c r="D197" s="65" t="s">
        <v>209</v>
      </c>
      <c r="E197" s="65" t="s">
        <v>197</v>
      </c>
      <c r="F197" s="92" t="s">
        <v>518</v>
      </c>
      <c r="G197" s="69">
        <v>240</v>
      </c>
      <c r="H197" s="69"/>
      <c r="I197" s="69"/>
      <c r="J197" s="69"/>
    </row>
    <row r="198" spans="2:10" ht="38.25" hidden="1">
      <c r="B198" s="63" t="s">
        <v>470</v>
      </c>
      <c r="C198" s="69"/>
      <c r="D198" s="65" t="s">
        <v>209</v>
      </c>
      <c r="E198" s="65" t="s">
        <v>197</v>
      </c>
      <c r="F198" s="92" t="s">
        <v>518</v>
      </c>
      <c r="G198" s="69">
        <v>810</v>
      </c>
      <c r="H198" s="69"/>
      <c r="I198" s="69"/>
      <c r="J198" s="69"/>
    </row>
    <row r="199" spans="2:10" ht="58.5" customHeight="1">
      <c r="B199" s="73" t="s">
        <v>628</v>
      </c>
      <c r="C199" s="74">
        <v>608</v>
      </c>
      <c r="D199" s="75" t="s">
        <v>209</v>
      </c>
      <c r="E199" s="75" t="s">
        <v>197</v>
      </c>
      <c r="F199" s="76" t="s">
        <v>448</v>
      </c>
      <c r="G199" s="77"/>
      <c r="H199" s="74">
        <f>H200</f>
        <v>71000</v>
      </c>
      <c r="I199" s="74">
        <f>I200</f>
        <v>0</v>
      </c>
      <c r="J199" s="74">
        <f>J200</f>
        <v>0</v>
      </c>
    </row>
    <row r="200" spans="2:11" ht="22.5" customHeight="1">
      <c r="B200" s="73" t="s">
        <v>519</v>
      </c>
      <c r="C200" s="74">
        <v>608</v>
      </c>
      <c r="D200" s="75" t="s">
        <v>209</v>
      </c>
      <c r="E200" s="75" t="s">
        <v>197</v>
      </c>
      <c r="F200" s="76" t="s">
        <v>520</v>
      </c>
      <c r="G200" s="77"/>
      <c r="H200" s="74">
        <f>H201+H205</f>
        <v>71000</v>
      </c>
      <c r="I200" s="74">
        <f>I201+I205</f>
        <v>0</v>
      </c>
      <c r="J200" s="74">
        <f>J201+J205</f>
        <v>0</v>
      </c>
      <c r="K200" s="79"/>
    </row>
    <row r="201" spans="2:10" s="79" customFormat="1" ht="21" customHeight="1">
      <c r="B201" s="73" t="s">
        <v>23</v>
      </c>
      <c r="C201" s="74">
        <v>608</v>
      </c>
      <c r="D201" s="75" t="s">
        <v>209</v>
      </c>
      <c r="E201" s="75" t="s">
        <v>197</v>
      </c>
      <c r="F201" s="76" t="s">
        <v>521</v>
      </c>
      <c r="G201" s="77"/>
      <c r="H201" s="74">
        <f>H202</f>
        <v>71000</v>
      </c>
      <c r="I201" s="74">
        <f>I202</f>
        <v>0</v>
      </c>
      <c r="J201" s="74">
        <f>J202</f>
        <v>0</v>
      </c>
    </row>
    <row r="202" spans="2:10" ht="21" customHeight="1">
      <c r="B202" s="63" t="s">
        <v>522</v>
      </c>
      <c r="C202" s="68">
        <v>608</v>
      </c>
      <c r="D202" s="65" t="s">
        <v>209</v>
      </c>
      <c r="E202" s="65" t="s">
        <v>197</v>
      </c>
      <c r="F202" s="66" t="s">
        <v>523</v>
      </c>
      <c r="G202" s="67"/>
      <c r="H202" s="68">
        <f>H203+H204</f>
        <v>71000</v>
      </c>
      <c r="I202" s="68">
        <f>I203+I204</f>
        <v>0</v>
      </c>
      <c r="J202" s="68">
        <f>J203+J204</f>
        <v>0</v>
      </c>
    </row>
    <row r="203" spans="2:10" ht="33" customHeight="1">
      <c r="B203" s="63" t="s">
        <v>274</v>
      </c>
      <c r="C203" s="80">
        <v>608</v>
      </c>
      <c r="D203" s="75" t="s">
        <v>209</v>
      </c>
      <c r="E203" s="75" t="s">
        <v>197</v>
      </c>
      <c r="F203" s="75" t="s">
        <v>523</v>
      </c>
      <c r="G203" s="77" t="s">
        <v>275</v>
      </c>
      <c r="H203" s="69">
        <v>71000</v>
      </c>
      <c r="I203" s="69"/>
      <c r="J203" s="69"/>
    </row>
    <row r="204" spans="2:10" ht="38.25" hidden="1">
      <c r="B204" s="63" t="s">
        <v>470</v>
      </c>
      <c r="C204" s="80"/>
      <c r="D204" s="75" t="s">
        <v>209</v>
      </c>
      <c r="E204" s="75" t="s">
        <v>197</v>
      </c>
      <c r="F204" s="75" t="s">
        <v>523</v>
      </c>
      <c r="G204" s="77" t="s">
        <v>207</v>
      </c>
      <c r="H204" s="69"/>
      <c r="I204" s="69"/>
      <c r="J204" s="69"/>
    </row>
    <row r="205" spans="2:10" s="79" customFormat="1" ht="12.75" hidden="1">
      <c r="B205" s="73" t="s">
        <v>18</v>
      </c>
      <c r="C205" s="74"/>
      <c r="D205" s="75" t="s">
        <v>209</v>
      </c>
      <c r="E205" s="75" t="s">
        <v>197</v>
      </c>
      <c r="F205" s="76" t="s">
        <v>524</v>
      </c>
      <c r="G205" s="77"/>
      <c r="H205" s="74">
        <f>H206</f>
        <v>0</v>
      </c>
      <c r="I205" s="74">
        <f>I206</f>
        <v>0</v>
      </c>
      <c r="J205" s="74">
        <f>J206</f>
        <v>0</v>
      </c>
    </row>
    <row r="206" spans="2:10" ht="12.75" hidden="1">
      <c r="B206" s="63" t="s">
        <v>525</v>
      </c>
      <c r="C206" s="74"/>
      <c r="D206" s="75" t="s">
        <v>209</v>
      </c>
      <c r="E206" s="75" t="s">
        <v>197</v>
      </c>
      <c r="F206" s="76" t="s">
        <v>526</v>
      </c>
      <c r="G206" s="77"/>
      <c r="H206" s="68">
        <f>H207+H208</f>
        <v>0</v>
      </c>
      <c r="I206" s="68">
        <f>I207+I208</f>
        <v>0</v>
      </c>
      <c r="J206" s="68">
        <f>J207+J208</f>
        <v>0</v>
      </c>
    </row>
    <row r="207" spans="2:10" ht="25.5" hidden="1">
      <c r="B207" s="63" t="s">
        <v>274</v>
      </c>
      <c r="C207" s="80"/>
      <c r="D207" s="75" t="s">
        <v>209</v>
      </c>
      <c r="E207" s="75" t="s">
        <v>197</v>
      </c>
      <c r="F207" s="75" t="s">
        <v>526</v>
      </c>
      <c r="G207" s="77" t="s">
        <v>275</v>
      </c>
      <c r="H207" s="69"/>
      <c r="I207" s="69"/>
      <c r="J207" s="69"/>
    </row>
    <row r="208" spans="2:10" ht="38.25" hidden="1">
      <c r="B208" s="63" t="s">
        <v>470</v>
      </c>
      <c r="C208" s="80"/>
      <c r="D208" s="75" t="s">
        <v>209</v>
      </c>
      <c r="E208" s="75" t="s">
        <v>197</v>
      </c>
      <c r="F208" s="75" t="s">
        <v>526</v>
      </c>
      <c r="G208" s="77" t="s">
        <v>207</v>
      </c>
      <c r="H208" s="69"/>
      <c r="I208" s="69"/>
      <c r="J208" s="69"/>
    </row>
    <row r="209" spans="2:10" ht="23.25" customHeight="1">
      <c r="B209" s="57" t="s">
        <v>121</v>
      </c>
      <c r="C209" s="62">
        <v>608</v>
      </c>
      <c r="D209" s="59" t="s">
        <v>209</v>
      </c>
      <c r="E209" s="59" t="s">
        <v>198</v>
      </c>
      <c r="F209" s="60"/>
      <c r="G209" s="61"/>
      <c r="H209" s="62">
        <f>H210+H217+H237</f>
        <v>50000</v>
      </c>
      <c r="I209" s="62">
        <f>I211+I214+I217+I237</f>
        <v>0</v>
      </c>
      <c r="J209" s="62">
        <f>J211+J214+J217+J237</f>
        <v>0</v>
      </c>
    </row>
    <row r="210" spans="2:10" ht="12.75" hidden="1">
      <c r="B210" s="57" t="s">
        <v>657</v>
      </c>
      <c r="C210" s="58"/>
      <c r="D210" s="59" t="s">
        <v>209</v>
      </c>
      <c r="E210" s="59" t="s">
        <v>198</v>
      </c>
      <c r="F210" s="112" t="s">
        <v>658</v>
      </c>
      <c r="G210" s="61"/>
      <c r="H210" s="62">
        <f>H211+H214</f>
        <v>0</v>
      </c>
      <c r="I210" s="62"/>
      <c r="J210" s="62"/>
    </row>
    <row r="211" spans="2:10" ht="12.75" hidden="1">
      <c r="B211" s="63" t="s">
        <v>24</v>
      </c>
      <c r="C211" s="68"/>
      <c r="D211" s="65" t="s">
        <v>209</v>
      </c>
      <c r="E211" s="65" t="s">
        <v>198</v>
      </c>
      <c r="F211" s="66" t="s">
        <v>527</v>
      </c>
      <c r="G211" s="67"/>
      <c r="H211" s="68">
        <f>H212+H213</f>
        <v>0</v>
      </c>
      <c r="I211" s="68">
        <f>I212+I213</f>
        <v>0</v>
      </c>
      <c r="J211" s="68">
        <f>J212+J213</f>
        <v>0</v>
      </c>
    </row>
    <row r="212" spans="2:10" ht="25.5" hidden="1">
      <c r="B212" s="63" t="s">
        <v>274</v>
      </c>
      <c r="C212" s="69"/>
      <c r="D212" s="65" t="s">
        <v>209</v>
      </c>
      <c r="E212" s="65" t="s">
        <v>198</v>
      </c>
      <c r="F212" s="65" t="s">
        <v>527</v>
      </c>
      <c r="G212" s="67" t="s">
        <v>275</v>
      </c>
      <c r="H212" s="69"/>
      <c r="I212" s="69"/>
      <c r="J212" s="69"/>
    </row>
    <row r="213" spans="2:10" ht="38.25" hidden="1">
      <c r="B213" s="63" t="s">
        <v>470</v>
      </c>
      <c r="C213" s="69"/>
      <c r="D213" s="65" t="s">
        <v>209</v>
      </c>
      <c r="E213" s="65" t="s">
        <v>198</v>
      </c>
      <c r="F213" s="65" t="s">
        <v>527</v>
      </c>
      <c r="G213" s="67" t="s">
        <v>207</v>
      </c>
      <c r="H213" s="69"/>
      <c r="I213" s="69"/>
      <c r="J213" s="69"/>
    </row>
    <row r="214" spans="2:10" ht="38.25" hidden="1">
      <c r="B214" s="63" t="s">
        <v>253</v>
      </c>
      <c r="C214" s="68"/>
      <c r="D214" s="65" t="s">
        <v>209</v>
      </c>
      <c r="E214" s="65" t="s">
        <v>198</v>
      </c>
      <c r="F214" s="66" t="s">
        <v>515</v>
      </c>
      <c r="G214" s="67"/>
      <c r="H214" s="68">
        <f>H215+H216</f>
        <v>0</v>
      </c>
      <c r="I214" s="68">
        <f>I215+I216</f>
        <v>0</v>
      </c>
      <c r="J214" s="68">
        <f>J215+J216</f>
        <v>0</v>
      </c>
    </row>
    <row r="215" spans="2:10" ht="25.5" hidden="1">
      <c r="B215" s="63" t="s">
        <v>274</v>
      </c>
      <c r="C215" s="69"/>
      <c r="D215" s="65" t="s">
        <v>209</v>
      </c>
      <c r="E215" s="65" t="s">
        <v>198</v>
      </c>
      <c r="F215" s="65" t="s">
        <v>19</v>
      </c>
      <c r="G215" s="67" t="s">
        <v>275</v>
      </c>
      <c r="H215" s="69"/>
      <c r="I215" s="69"/>
      <c r="J215" s="69"/>
    </row>
    <row r="216" spans="2:10" ht="12.75" hidden="1">
      <c r="B216" s="93" t="s">
        <v>506</v>
      </c>
      <c r="C216" s="69"/>
      <c r="D216" s="65" t="s">
        <v>209</v>
      </c>
      <c r="E216" s="65" t="s">
        <v>198</v>
      </c>
      <c r="F216" s="65" t="s">
        <v>19</v>
      </c>
      <c r="G216" s="67" t="s">
        <v>507</v>
      </c>
      <c r="H216" s="69"/>
      <c r="I216" s="69"/>
      <c r="J216" s="69"/>
    </row>
    <row r="217" spans="2:10" ht="57.75" customHeight="1">
      <c r="B217" s="73" t="s">
        <v>628</v>
      </c>
      <c r="C217" s="74">
        <v>608</v>
      </c>
      <c r="D217" s="75" t="s">
        <v>209</v>
      </c>
      <c r="E217" s="75" t="s">
        <v>198</v>
      </c>
      <c r="F217" s="76" t="s">
        <v>448</v>
      </c>
      <c r="G217" s="77"/>
      <c r="H217" s="74">
        <f>H218+H231</f>
        <v>50000</v>
      </c>
      <c r="I217" s="74">
        <f>I218+I231</f>
        <v>0</v>
      </c>
      <c r="J217" s="74">
        <f>J218+J231</f>
        <v>0</v>
      </c>
    </row>
    <row r="218" spans="2:11" ht="31.5" customHeight="1">
      <c r="B218" s="73" t="s">
        <v>528</v>
      </c>
      <c r="C218" s="74">
        <v>608</v>
      </c>
      <c r="D218" s="75" t="s">
        <v>209</v>
      </c>
      <c r="E218" s="75" t="s">
        <v>198</v>
      </c>
      <c r="F218" s="76" t="s">
        <v>529</v>
      </c>
      <c r="G218" s="77"/>
      <c r="H218" s="74">
        <f>H219+H223+H227</f>
        <v>50000</v>
      </c>
      <c r="I218" s="74">
        <f>I219+I223+I227</f>
        <v>0</v>
      </c>
      <c r="J218" s="74">
        <f>J219+J223+J227</f>
        <v>0</v>
      </c>
      <c r="K218" s="79"/>
    </row>
    <row r="219" spans="2:10" s="79" customFormat="1" ht="25.5" hidden="1">
      <c r="B219" s="73" t="s">
        <v>20</v>
      </c>
      <c r="C219" s="74"/>
      <c r="D219" s="75" t="s">
        <v>209</v>
      </c>
      <c r="E219" s="75" t="s">
        <v>198</v>
      </c>
      <c r="F219" s="76" t="s">
        <v>530</v>
      </c>
      <c r="G219" s="77"/>
      <c r="H219" s="74">
        <f>H220</f>
        <v>0</v>
      </c>
      <c r="I219" s="74">
        <f>I220</f>
        <v>0</v>
      </c>
      <c r="J219" s="74">
        <f>J220</f>
        <v>0</v>
      </c>
    </row>
    <row r="220" spans="2:10" ht="25.5" hidden="1">
      <c r="B220" s="63" t="s">
        <v>531</v>
      </c>
      <c r="C220" s="68"/>
      <c r="D220" s="65" t="s">
        <v>209</v>
      </c>
      <c r="E220" s="65" t="s">
        <v>198</v>
      </c>
      <c r="F220" s="66" t="s">
        <v>21</v>
      </c>
      <c r="G220" s="67"/>
      <c r="H220" s="68">
        <f>H221+H222</f>
        <v>0</v>
      </c>
      <c r="I220" s="68">
        <f>I221+I222</f>
        <v>0</v>
      </c>
      <c r="J220" s="68">
        <f>J221+J222</f>
        <v>0</v>
      </c>
    </row>
    <row r="221" spans="2:10" s="79" customFormat="1" ht="25.5" hidden="1">
      <c r="B221" s="73" t="s">
        <v>274</v>
      </c>
      <c r="C221" s="80"/>
      <c r="D221" s="75" t="s">
        <v>209</v>
      </c>
      <c r="E221" s="75" t="s">
        <v>198</v>
      </c>
      <c r="F221" s="75" t="s">
        <v>21</v>
      </c>
      <c r="G221" s="75" t="s">
        <v>275</v>
      </c>
      <c r="H221" s="80"/>
      <c r="I221" s="80"/>
      <c r="J221" s="80"/>
    </row>
    <row r="222" spans="2:10" s="79" customFormat="1" ht="12.75" hidden="1">
      <c r="B222" s="93" t="s">
        <v>506</v>
      </c>
      <c r="C222" s="80"/>
      <c r="D222" s="75" t="s">
        <v>209</v>
      </c>
      <c r="E222" s="75" t="s">
        <v>198</v>
      </c>
      <c r="F222" s="75" t="s">
        <v>21</v>
      </c>
      <c r="G222" s="75" t="s">
        <v>507</v>
      </c>
      <c r="H222" s="80"/>
      <c r="I222" s="80"/>
      <c r="J222" s="80"/>
    </row>
    <row r="223" spans="2:10" s="79" customFormat="1" ht="38.25">
      <c r="B223" s="63" t="s">
        <v>532</v>
      </c>
      <c r="C223" s="74">
        <v>608</v>
      </c>
      <c r="D223" s="75" t="s">
        <v>209</v>
      </c>
      <c r="E223" s="75" t="s">
        <v>198</v>
      </c>
      <c r="F223" s="76" t="s">
        <v>533</v>
      </c>
      <c r="G223" s="77"/>
      <c r="H223" s="74">
        <f>H224</f>
        <v>50000</v>
      </c>
      <c r="I223" s="74">
        <f>I224</f>
        <v>0</v>
      </c>
      <c r="J223" s="74">
        <f>J224</f>
        <v>0</v>
      </c>
    </row>
    <row r="224" spans="2:10" ht="33" customHeight="1">
      <c r="B224" s="63" t="s">
        <v>534</v>
      </c>
      <c r="C224" s="68">
        <v>608</v>
      </c>
      <c r="D224" s="65" t="s">
        <v>209</v>
      </c>
      <c r="E224" s="65" t="s">
        <v>198</v>
      </c>
      <c r="F224" s="66" t="s">
        <v>535</v>
      </c>
      <c r="G224" s="67"/>
      <c r="H224" s="68">
        <f>H225+H226</f>
        <v>50000</v>
      </c>
      <c r="I224" s="68">
        <f>I225+I226</f>
        <v>0</v>
      </c>
      <c r="J224" s="68">
        <f>J225+J226</f>
        <v>0</v>
      </c>
    </row>
    <row r="225" spans="2:10" s="79" customFormat="1" ht="37.5" customHeight="1">
      <c r="B225" s="73" t="s">
        <v>274</v>
      </c>
      <c r="C225" s="80">
        <v>608</v>
      </c>
      <c r="D225" s="75" t="s">
        <v>209</v>
      </c>
      <c r="E225" s="75" t="s">
        <v>198</v>
      </c>
      <c r="F225" s="75" t="s">
        <v>535</v>
      </c>
      <c r="G225" s="75" t="s">
        <v>275</v>
      </c>
      <c r="H225" s="80">
        <v>20000</v>
      </c>
      <c r="I225" s="80"/>
      <c r="J225" s="80"/>
    </row>
    <row r="226" spans="2:10" s="79" customFormat="1" ht="45.75" customHeight="1">
      <c r="B226" s="73" t="s">
        <v>470</v>
      </c>
      <c r="C226" s="80">
        <v>608</v>
      </c>
      <c r="D226" s="75" t="s">
        <v>209</v>
      </c>
      <c r="E226" s="75" t="s">
        <v>198</v>
      </c>
      <c r="F226" s="75" t="s">
        <v>535</v>
      </c>
      <c r="G226" s="75" t="s">
        <v>207</v>
      </c>
      <c r="H226" s="80">
        <v>30000</v>
      </c>
      <c r="I226" s="80"/>
      <c r="J226" s="80"/>
    </row>
    <row r="227" spans="2:10" s="79" customFormat="1" ht="0.75" customHeight="1">
      <c r="B227" s="63" t="s">
        <v>536</v>
      </c>
      <c r="C227" s="74"/>
      <c r="D227" s="75" t="s">
        <v>209</v>
      </c>
      <c r="E227" s="75" t="s">
        <v>198</v>
      </c>
      <c r="F227" s="76" t="s">
        <v>539</v>
      </c>
      <c r="G227" s="77"/>
      <c r="H227" s="74">
        <f>H228</f>
        <v>0</v>
      </c>
      <c r="I227" s="74">
        <f>I228</f>
        <v>0</v>
      </c>
      <c r="J227" s="74">
        <f>J228</f>
        <v>0</v>
      </c>
    </row>
    <row r="228" spans="2:10" ht="12.75" hidden="1">
      <c r="B228" s="63" t="s">
        <v>254</v>
      </c>
      <c r="C228" s="68"/>
      <c r="D228" s="65" t="s">
        <v>209</v>
      </c>
      <c r="E228" s="65" t="s">
        <v>198</v>
      </c>
      <c r="F228" s="66" t="s">
        <v>540</v>
      </c>
      <c r="G228" s="67"/>
      <c r="H228" s="68">
        <f>H229+H230</f>
        <v>0</v>
      </c>
      <c r="I228" s="68">
        <f>I229+I230</f>
        <v>0</v>
      </c>
      <c r="J228" s="68">
        <f>J229+J230</f>
        <v>0</v>
      </c>
    </row>
    <row r="229" spans="2:10" s="79" customFormat="1" ht="25.5" hidden="1">
      <c r="B229" s="73" t="s">
        <v>274</v>
      </c>
      <c r="C229" s="80"/>
      <c r="D229" s="75" t="s">
        <v>209</v>
      </c>
      <c r="E229" s="75" t="s">
        <v>198</v>
      </c>
      <c r="F229" s="75" t="s">
        <v>540</v>
      </c>
      <c r="G229" s="77" t="s">
        <v>275</v>
      </c>
      <c r="H229" s="80"/>
      <c r="I229" s="80"/>
      <c r="J229" s="80"/>
    </row>
    <row r="230" spans="2:10" s="79" customFormat="1" ht="38.25" hidden="1">
      <c r="B230" s="73" t="s">
        <v>470</v>
      </c>
      <c r="C230" s="80"/>
      <c r="D230" s="75" t="s">
        <v>209</v>
      </c>
      <c r="E230" s="75" t="s">
        <v>198</v>
      </c>
      <c r="F230" s="75" t="s">
        <v>540</v>
      </c>
      <c r="G230" s="77" t="s">
        <v>207</v>
      </c>
      <c r="H230" s="80"/>
      <c r="I230" s="80"/>
      <c r="J230" s="80"/>
    </row>
    <row r="231" spans="2:11" ht="12.75" hidden="1">
      <c r="B231" s="73" t="s">
        <v>541</v>
      </c>
      <c r="C231" s="74"/>
      <c r="D231" s="75" t="s">
        <v>209</v>
      </c>
      <c r="E231" s="75" t="s">
        <v>198</v>
      </c>
      <c r="F231" s="76" t="s">
        <v>542</v>
      </c>
      <c r="G231" s="77"/>
      <c r="H231" s="74">
        <f aca="true" t="shared" si="3" ref="H231:J232">H232</f>
        <v>0</v>
      </c>
      <c r="I231" s="74">
        <f t="shared" si="3"/>
        <v>0</v>
      </c>
      <c r="J231" s="74">
        <f t="shared" si="3"/>
        <v>0</v>
      </c>
      <c r="K231" s="79"/>
    </row>
    <row r="232" spans="2:10" s="79" customFormat="1" ht="25.5" hidden="1">
      <c r="B232" s="73" t="s">
        <v>543</v>
      </c>
      <c r="C232" s="74"/>
      <c r="D232" s="75" t="s">
        <v>209</v>
      </c>
      <c r="E232" s="75" t="s">
        <v>198</v>
      </c>
      <c r="F232" s="76" t="s">
        <v>544</v>
      </c>
      <c r="G232" s="77"/>
      <c r="H232" s="74">
        <f t="shared" si="3"/>
        <v>0</v>
      </c>
      <c r="I232" s="74">
        <f t="shared" si="3"/>
        <v>0</v>
      </c>
      <c r="J232" s="74">
        <f t="shared" si="3"/>
        <v>0</v>
      </c>
    </row>
    <row r="233" spans="2:10" ht="25.5" hidden="1">
      <c r="B233" s="63" t="s">
        <v>545</v>
      </c>
      <c r="C233" s="68"/>
      <c r="D233" s="65" t="s">
        <v>209</v>
      </c>
      <c r="E233" s="65" t="s">
        <v>198</v>
      </c>
      <c r="F233" s="66" t="s">
        <v>546</v>
      </c>
      <c r="G233" s="67"/>
      <c r="H233" s="68">
        <f>H234+H235+H236</f>
        <v>0</v>
      </c>
      <c r="I233" s="68">
        <f>I234+I235+I236</f>
        <v>0</v>
      </c>
      <c r="J233" s="68">
        <f>J234+J235+J236</f>
        <v>0</v>
      </c>
    </row>
    <row r="234" spans="2:10" s="79" customFormat="1" ht="25.5" hidden="1">
      <c r="B234" s="73" t="s">
        <v>274</v>
      </c>
      <c r="C234" s="80"/>
      <c r="D234" s="75" t="s">
        <v>209</v>
      </c>
      <c r="E234" s="75" t="s">
        <v>198</v>
      </c>
      <c r="F234" s="75" t="s">
        <v>546</v>
      </c>
      <c r="G234" s="77" t="s">
        <v>275</v>
      </c>
      <c r="H234" s="80"/>
      <c r="I234" s="80"/>
      <c r="J234" s="80"/>
    </row>
    <row r="235" spans="2:10" s="79" customFormat="1" ht="12.75" hidden="1">
      <c r="B235" s="93" t="s">
        <v>506</v>
      </c>
      <c r="C235" s="80"/>
      <c r="D235" s="75" t="s">
        <v>209</v>
      </c>
      <c r="E235" s="75" t="s">
        <v>198</v>
      </c>
      <c r="F235" s="75" t="s">
        <v>546</v>
      </c>
      <c r="G235" s="77" t="s">
        <v>507</v>
      </c>
      <c r="H235" s="80"/>
      <c r="I235" s="80"/>
      <c r="J235" s="80"/>
    </row>
    <row r="236" spans="2:10" s="79" customFormat="1" ht="38.25" hidden="1">
      <c r="B236" s="73" t="s">
        <v>470</v>
      </c>
      <c r="C236" s="80"/>
      <c r="D236" s="75" t="s">
        <v>209</v>
      </c>
      <c r="E236" s="75" t="s">
        <v>198</v>
      </c>
      <c r="F236" s="75" t="s">
        <v>546</v>
      </c>
      <c r="G236" s="77" t="s">
        <v>207</v>
      </c>
      <c r="H236" s="80"/>
      <c r="I236" s="80"/>
      <c r="J236" s="80"/>
    </row>
    <row r="237" spans="2:10" ht="38.25" hidden="1">
      <c r="B237" s="73" t="s">
        <v>547</v>
      </c>
      <c r="C237" s="74"/>
      <c r="D237" s="75" t="s">
        <v>209</v>
      </c>
      <c r="E237" s="75" t="s">
        <v>198</v>
      </c>
      <c r="F237" s="76" t="s">
        <v>548</v>
      </c>
      <c r="G237" s="77"/>
      <c r="H237" s="74">
        <f aca="true" t="shared" si="4" ref="H237:J239">H238</f>
        <v>0</v>
      </c>
      <c r="I237" s="74">
        <f t="shared" si="4"/>
        <v>0</v>
      </c>
      <c r="J237" s="74">
        <f t="shared" si="4"/>
        <v>0</v>
      </c>
    </row>
    <row r="238" spans="2:10" ht="25.5" hidden="1">
      <c r="B238" s="73" t="s">
        <v>549</v>
      </c>
      <c r="C238" s="74"/>
      <c r="D238" s="75" t="s">
        <v>209</v>
      </c>
      <c r="E238" s="75" t="s">
        <v>198</v>
      </c>
      <c r="F238" s="76" t="s">
        <v>550</v>
      </c>
      <c r="G238" s="77"/>
      <c r="H238" s="74">
        <f t="shared" si="4"/>
        <v>0</v>
      </c>
      <c r="I238" s="74">
        <f t="shared" si="4"/>
        <v>0</v>
      </c>
      <c r="J238" s="74">
        <f t="shared" si="4"/>
        <v>0</v>
      </c>
    </row>
    <row r="239" spans="2:10" ht="12.75" hidden="1">
      <c r="B239" s="63" t="s">
        <v>551</v>
      </c>
      <c r="C239" s="68"/>
      <c r="D239" s="65" t="s">
        <v>209</v>
      </c>
      <c r="E239" s="65" t="s">
        <v>198</v>
      </c>
      <c r="F239" s="66" t="s">
        <v>552</v>
      </c>
      <c r="G239" s="67"/>
      <c r="H239" s="68">
        <f t="shared" si="4"/>
        <v>0</v>
      </c>
      <c r="I239" s="68">
        <f t="shared" si="4"/>
        <v>0</v>
      </c>
      <c r="J239" s="68">
        <f t="shared" si="4"/>
        <v>0</v>
      </c>
    </row>
    <row r="240" spans="2:10" s="94" customFormat="1" ht="15.75" customHeight="1" hidden="1">
      <c r="B240" s="84" t="s">
        <v>506</v>
      </c>
      <c r="C240" s="86"/>
      <c r="D240" s="75" t="s">
        <v>209</v>
      </c>
      <c r="E240" s="75" t="s">
        <v>198</v>
      </c>
      <c r="F240" s="75" t="s">
        <v>552</v>
      </c>
      <c r="G240" s="75" t="s">
        <v>507</v>
      </c>
      <c r="H240" s="86"/>
      <c r="I240" s="86"/>
      <c r="J240" s="86"/>
    </row>
    <row r="241" spans="2:10" ht="20.25" customHeight="1">
      <c r="B241" s="57" t="s">
        <v>122</v>
      </c>
      <c r="C241" s="62">
        <v>608</v>
      </c>
      <c r="D241" s="59" t="s">
        <v>209</v>
      </c>
      <c r="E241" s="59" t="s">
        <v>202</v>
      </c>
      <c r="F241" s="60"/>
      <c r="G241" s="61"/>
      <c r="H241" s="62">
        <f>H242+H255</f>
        <v>432880</v>
      </c>
      <c r="I241" s="62" t="e">
        <f>I243+I246+I249+I252+I255</f>
        <v>#REF!</v>
      </c>
      <c r="J241" s="62" t="e">
        <f>J243+J246+J249+J252+J255</f>
        <v>#REF!</v>
      </c>
    </row>
    <row r="242" spans="2:10" ht="12.75" hidden="1">
      <c r="B242" s="57" t="s">
        <v>657</v>
      </c>
      <c r="C242" s="58"/>
      <c r="D242" s="59" t="s">
        <v>209</v>
      </c>
      <c r="E242" s="59" t="s">
        <v>202</v>
      </c>
      <c r="F242" s="112" t="s">
        <v>658</v>
      </c>
      <c r="G242" s="61"/>
      <c r="H242" s="62">
        <f>H243+H246+H249+H252</f>
        <v>0</v>
      </c>
      <c r="I242" s="62"/>
      <c r="J242" s="62"/>
    </row>
    <row r="243" spans="2:10" ht="12.75" hidden="1">
      <c r="B243" s="63" t="s">
        <v>553</v>
      </c>
      <c r="C243" s="68"/>
      <c r="D243" s="65" t="s">
        <v>209</v>
      </c>
      <c r="E243" s="65" t="s">
        <v>202</v>
      </c>
      <c r="F243" s="66" t="s">
        <v>554</v>
      </c>
      <c r="G243" s="67"/>
      <c r="H243" s="68">
        <f>H244+H245</f>
        <v>0</v>
      </c>
      <c r="I243" s="68" t="e">
        <f>I244+I245+#REF!</f>
        <v>#REF!</v>
      </c>
      <c r="J243" s="68" t="e">
        <f>J244+J245+#REF!</f>
        <v>#REF!</v>
      </c>
    </row>
    <row r="244" spans="2:10" ht="25.5" hidden="1">
      <c r="B244" s="63" t="s">
        <v>274</v>
      </c>
      <c r="C244" s="69"/>
      <c r="D244" s="65" t="s">
        <v>209</v>
      </c>
      <c r="E244" s="65" t="s">
        <v>202</v>
      </c>
      <c r="F244" s="65" t="s">
        <v>554</v>
      </c>
      <c r="G244" s="67" t="s">
        <v>275</v>
      </c>
      <c r="H244" s="69"/>
      <c r="I244" s="69"/>
      <c r="J244" s="69"/>
    </row>
    <row r="245" spans="2:10" ht="38.25" hidden="1">
      <c r="B245" s="63" t="s">
        <v>470</v>
      </c>
      <c r="C245" s="69"/>
      <c r="D245" s="65" t="s">
        <v>209</v>
      </c>
      <c r="E245" s="65" t="s">
        <v>202</v>
      </c>
      <c r="F245" s="65" t="s">
        <v>554</v>
      </c>
      <c r="G245" s="67" t="s">
        <v>207</v>
      </c>
      <c r="H245" s="69"/>
      <c r="I245" s="69"/>
      <c r="J245" s="69"/>
    </row>
    <row r="246" spans="2:10" ht="12.75" hidden="1">
      <c r="B246" s="63" t="s">
        <v>555</v>
      </c>
      <c r="C246" s="68"/>
      <c r="D246" s="65" t="s">
        <v>209</v>
      </c>
      <c r="E246" s="65" t="s">
        <v>202</v>
      </c>
      <c r="F246" s="66" t="s">
        <v>556</v>
      </c>
      <c r="G246" s="67"/>
      <c r="H246" s="68">
        <f>H247+H248</f>
        <v>0</v>
      </c>
      <c r="I246" s="68">
        <f>I247+I248</f>
        <v>0</v>
      </c>
      <c r="J246" s="68">
        <f>J247+J248</f>
        <v>0</v>
      </c>
    </row>
    <row r="247" spans="2:10" ht="25.5" hidden="1">
      <c r="B247" s="63" t="s">
        <v>274</v>
      </c>
      <c r="C247" s="69"/>
      <c r="D247" s="65" t="s">
        <v>209</v>
      </c>
      <c r="E247" s="65" t="s">
        <v>202</v>
      </c>
      <c r="F247" s="65" t="s">
        <v>556</v>
      </c>
      <c r="G247" s="67" t="s">
        <v>275</v>
      </c>
      <c r="H247" s="69"/>
      <c r="I247" s="69"/>
      <c r="J247" s="69"/>
    </row>
    <row r="248" spans="2:10" ht="38.25" hidden="1">
      <c r="B248" s="63" t="s">
        <v>470</v>
      </c>
      <c r="C248" s="69"/>
      <c r="D248" s="65" t="s">
        <v>209</v>
      </c>
      <c r="E248" s="65" t="s">
        <v>202</v>
      </c>
      <c r="F248" s="65" t="s">
        <v>556</v>
      </c>
      <c r="G248" s="67" t="s">
        <v>207</v>
      </c>
      <c r="H248" s="69"/>
      <c r="I248" s="69"/>
      <c r="J248" s="69"/>
    </row>
    <row r="249" spans="2:10" ht="12.75" hidden="1">
      <c r="B249" s="63" t="s">
        <v>557</v>
      </c>
      <c r="C249" s="68"/>
      <c r="D249" s="65" t="s">
        <v>209</v>
      </c>
      <c r="E249" s="65" t="s">
        <v>202</v>
      </c>
      <c r="F249" s="66" t="s">
        <v>558</v>
      </c>
      <c r="G249" s="67"/>
      <c r="H249" s="68">
        <f>H250+H251</f>
        <v>0</v>
      </c>
      <c r="I249" s="68">
        <f>I250+I251</f>
        <v>0</v>
      </c>
      <c r="J249" s="68">
        <f>J250+J251</f>
        <v>0</v>
      </c>
    </row>
    <row r="250" spans="2:10" ht="25.5" hidden="1">
      <c r="B250" s="63" t="s">
        <v>274</v>
      </c>
      <c r="C250" s="69"/>
      <c r="D250" s="65" t="s">
        <v>209</v>
      </c>
      <c r="E250" s="65" t="s">
        <v>202</v>
      </c>
      <c r="F250" s="65" t="s">
        <v>558</v>
      </c>
      <c r="G250" s="67" t="s">
        <v>275</v>
      </c>
      <c r="H250" s="69"/>
      <c r="I250" s="69"/>
      <c r="J250" s="69"/>
    </row>
    <row r="251" spans="2:10" ht="38.25" hidden="1">
      <c r="B251" s="63" t="s">
        <v>470</v>
      </c>
      <c r="C251" s="69"/>
      <c r="D251" s="65" t="s">
        <v>209</v>
      </c>
      <c r="E251" s="65" t="s">
        <v>202</v>
      </c>
      <c r="F251" s="65" t="s">
        <v>558</v>
      </c>
      <c r="G251" s="67" t="s">
        <v>207</v>
      </c>
      <c r="H251" s="69"/>
      <c r="I251" s="69"/>
      <c r="J251" s="69"/>
    </row>
    <row r="252" spans="2:10" ht="12.75" hidden="1">
      <c r="B252" s="63" t="s">
        <v>559</v>
      </c>
      <c r="C252" s="68"/>
      <c r="D252" s="65" t="s">
        <v>209</v>
      </c>
      <c r="E252" s="65" t="s">
        <v>202</v>
      </c>
      <c r="F252" s="66" t="s">
        <v>560</v>
      </c>
      <c r="G252" s="67"/>
      <c r="H252" s="68">
        <f>H253+H254</f>
        <v>0</v>
      </c>
      <c r="I252" s="68">
        <f>I253+I254</f>
        <v>0</v>
      </c>
      <c r="J252" s="68">
        <f>J253+J254</f>
        <v>0</v>
      </c>
    </row>
    <row r="253" spans="2:10" ht="25.5" hidden="1">
      <c r="B253" s="63" t="s">
        <v>274</v>
      </c>
      <c r="C253" s="69"/>
      <c r="D253" s="65" t="s">
        <v>209</v>
      </c>
      <c r="E253" s="65" t="s">
        <v>202</v>
      </c>
      <c r="F253" s="65" t="s">
        <v>560</v>
      </c>
      <c r="G253" s="67" t="s">
        <v>275</v>
      </c>
      <c r="H253" s="69"/>
      <c r="I253" s="69"/>
      <c r="J253" s="69"/>
    </row>
    <row r="254" spans="2:10" ht="38.25" hidden="1">
      <c r="B254" s="63" t="s">
        <v>470</v>
      </c>
      <c r="C254" s="69"/>
      <c r="D254" s="65" t="s">
        <v>209</v>
      </c>
      <c r="E254" s="65" t="s">
        <v>202</v>
      </c>
      <c r="F254" s="65" t="s">
        <v>560</v>
      </c>
      <c r="G254" s="67" t="s">
        <v>207</v>
      </c>
      <c r="H254" s="69"/>
      <c r="I254" s="69"/>
      <c r="J254" s="69"/>
    </row>
    <row r="255" spans="2:10" ht="57.75" customHeight="1">
      <c r="B255" s="73" t="s">
        <v>628</v>
      </c>
      <c r="C255" s="74">
        <v>608</v>
      </c>
      <c r="D255" s="75" t="s">
        <v>209</v>
      </c>
      <c r="E255" s="75" t="s">
        <v>202</v>
      </c>
      <c r="F255" s="76" t="s">
        <v>448</v>
      </c>
      <c r="G255" s="77"/>
      <c r="H255" s="74">
        <f>H256</f>
        <v>432880</v>
      </c>
      <c r="I255" s="74">
        <f>I256</f>
        <v>0</v>
      </c>
      <c r="J255" s="74">
        <f>J256</f>
        <v>0</v>
      </c>
    </row>
    <row r="256" spans="2:11" ht="24" customHeight="1">
      <c r="B256" s="73" t="s">
        <v>561</v>
      </c>
      <c r="C256" s="74">
        <v>608</v>
      </c>
      <c r="D256" s="75" t="s">
        <v>209</v>
      </c>
      <c r="E256" s="75" t="s">
        <v>202</v>
      </c>
      <c r="F256" s="76" t="s">
        <v>562</v>
      </c>
      <c r="G256" s="77"/>
      <c r="H256" s="74">
        <f>H257+H261+H265+H270</f>
        <v>432880</v>
      </c>
      <c r="I256" s="74">
        <f>I257+I261+I265+I270</f>
        <v>0</v>
      </c>
      <c r="J256" s="74">
        <f>J257+J261+J265+J270</f>
        <v>0</v>
      </c>
      <c r="K256" s="79"/>
    </row>
    <row r="257" spans="2:10" s="79" customFormat="1" ht="12" customHeight="1" hidden="1">
      <c r="B257" s="73" t="s">
        <v>25</v>
      </c>
      <c r="C257" s="74"/>
      <c r="D257" s="75" t="s">
        <v>209</v>
      </c>
      <c r="E257" s="75" t="s">
        <v>202</v>
      </c>
      <c r="F257" s="76" t="s">
        <v>563</v>
      </c>
      <c r="G257" s="77"/>
      <c r="H257" s="74">
        <f>H258</f>
        <v>0</v>
      </c>
      <c r="I257" s="74">
        <f>I258</f>
        <v>0</v>
      </c>
      <c r="J257" s="74">
        <f>J258</f>
        <v>0</v>
      </c>
    </row>
    <row r="258" spans="2:10" ht="12.75" hidden="1">
      <c r="B258" s="63" t="s">
        <v>553</v>
      </c>
      <c r="C258" s="68"/>
      <c r="D258" s="65" t="s">
        <v>209</v>
      </c>
      <c r="E258" s="65" t="s">
        <v>202</v>
      </c>
      <c r="F258" s="66" t="s">
        <v>564</v>
      </c>
      <c r="G258" s="67"/>
      <c r="H258" s="68">
        <f>H259+H260</f>
        <v>0</v>
      </c>
      <c r="I258" s="68">
        <f>I259+I260</f>
        <v>0</v>
      </c>
      <c r="J258" s="68">
        <f>J259+J260</f>
        <v>0</v>
      </c>
    </row>
    <row r="259" spans="2:10" ht="25.5" hidden="1">
      <c r="B259" s="63" t="s">
        <v>274</v>
      </c>
      <c r="C259" s="80"/>
      <c r="D259" s="75" t="s">
        <v>209</v>
      </c>
      <c r="E259" s="75" t="s">
        <v>202</v>
      </c>
      <c r="F259" s="75" t="s">
        <v>564</v>
      </c>
      <c r="G259" s="77" t="s">
        <v>275</v>
      </c>
      <c r="H259" s="69"/>
      <c r="I259" s="69"/>
      <c r="J259" s="69"/>
    </row>
    <row r="260" spans="2:10" ht="38.25" hidden="1">
      <c r="B260" s="63" t="s">
        <v>470</v>
      </c>
      <c r="C260" s="80"/>
      <c r="D260" s="75" t="s">
        <v>209</v>
      </c>
      <c r="E260" s="75" t="s">
        <v>202</v>
      </c>
      <c r="F260" s="75" t="s">
        <v>564</v>
      </c>
      <c r="G260" s="77" t="s">
        <v>207</v>
      </c>
      <c r="H260" s="69"/>
      <c r="I260" s="69"/>
      <c r="J260" s="69"/>
    </row>
    <row r="261" spans="2:10" s="79" customFormat="1" ht="12.75" hidden="1">
      <c r="B261" s="63" t="s">
        <v>26</v>
      </c>
      <c r="C261" s="74"/>
      <c r="D261" s="75" t="s">
        <v>209</v>
      </c>
      <c r="E261" s="75" t="s">
        <v>202</v>
      </c>
      <c r="F261" s="76" t="s">
        <v>565</v>
      </c>
      <c r="G261" s="77"/>
      <c r="H261" s="74">
        <f>H262</f>
        <v>0</v>
      </c>
      <c r="I261" s="74">
        <f>I262</f>
        <v>0</v>
      </c>
      <c r="J261" s="74">
        <f>J262</f>
        <v>0</v>
      </c>
    </row>
    <row r="262" spans="2:10" ht="12.75" hidden="1">
      <c r="B262" s="63" t="s">
        <v>566</v>
      </c>
      <c r="C262" s="74"/>
      <c r="D262" s="75" t="s">
        <v>209</v>
      </c>
      <c r="E262" s="75" t="s">
        <v>202</v>
      </c>
      <c r="F262" s="76" t="s">
        <v>567</v>
      </c>
      <c r="G262" s="77"/>
      <c r="H262" s="68">
        <f>H263+H264</f>
        <v>0</v>
      </c>
      <c r="I262" s="68">
        <f>I263+I264</f>
        <v>0</v>
      </c>
      <c r="J262" s="68">
        <f>J263+J264</f>
        <v>0</v>
      </c>
    </row>
    <row r="263" spans="2:10" ht="25.5" hidden="1">
      <c r="B263" s="63" t="s">
        <v>274</v>
      </c>
      <c r="C263" s="80"/>
      <c r="D263" s="75" t="s">
        <v>209</v>
      </c>
      <c r="E263" s="75" t="s">
        <v>202</v>
      </c>
      <c r="F263" s="75" t="s">
        <v>567</v>
      </c>
      <c r="G263" s="77" t="s">
        <v>275</v>
      </c>
      <c r="H263" s="69"/>
      <c r="I263" s="69"/>
      <c r="J263" s="69"/>
    </row>
    <row r="264" spans="2:10" ht="38.25" hidden="1">
      <c r="B264" s="63" t="s">
        <v>470</v>
      </c>
      <c r="C264" s="80"/>
      <c r="D264" s="75" t="s">
        <v>209</v>
      </c>
      <c r="E264" s="75" t="s">
        <v>202</v>
      </c>
      <c r="F264" s="75" t="s">
        <v>567</v>
      </c>
      <c r="G264" s="77" t="s">
        <v>207</v>
      </c>
      <c r="H264" s="69"/>
      <c r="I264" s="69"/>
      <c r="J264" s="69"/>
    </row>
    <row r="265" spans="2:10" s="79" customFormat="1" ht="12.75" hidden="1">
      <c r="B265" s="63" t="s">
        <v>27</v>
      </c>
      <c r="C265" s="74"/>
      <c r="D265" s="75" t="s">
        <v>209</v>
      </c>
      <c r="E265" s="75" t="s">
        <v>202</v>
      </c>
      <c r="F265" s="76" t="s">
        <v>568</v>
      </c>
      <c r="G265" s="77"/>
      <c r="H265" s="74">
        <f>H267</f>
        <v>432880</v>
      </c>
      <c r="I265" s="74">
        <f>I267</f>
        <v>0</v>
      </c>
      <c r="J265" s="74">
        <f>J267</f>
        <v>0</v>
      </c>
    </row>
    <row r="266" spans="2:10" s="79" customFormat="1" ht="21.75" customHeight="1">
      <c r="B266" s="63" t="s">
        <v>27</v>
      </c>
      <c r="C266" s="74"/>
      <c r="D266" s="75" t="s">
        <v>209</v>
      </c>
      <c r="E266" s="75" t="s">
        <v>202</v>
      </c>
      <c r="F266" s="146" t="s">
        <v>568</v>
      </c>
      <c r="G266" s="77"/>
      <c r="H266" s="74">
        <f>H267</f>
        <v>432880</v>
      </c>
      <c r="I266" s="74">
        <f>I267</f>
        <v>0</v>
      </c>
      <c r="J266" s="74">
        <f>J267</f>
        <v>0</v>
      </c>
    </row>
    <row r="267" spans="2:10" ht="21.75" customHeight="1">
      <c r="B267" s="63" t="s">
        <v>557</v>
      </c>
      <c r="C267" s="74">
        <v>608</v>
      </c>
      <c r="D267" s="75" t="s">
        <v>209</v>
      </c>
      <c r="E267" s="75" t="s">
        <v>202</v>
      </c>
      <c r="F267" s="76" t="s">
        <v>569</v>
      </c>
      <c r="G267" s="77"/>
      <c r="H267" s="68">
        <f>H268+H269</f>
        <v>432880</v>
      </c>
      <c r="I267" s="68">
        <f>I268+I269</f>
        <v>0</v>
      </c>
      <c r="J267" s="68">
        <f>J268+J269</f>
        <v>0</v>
      </c>
    </row>
    <row r="268" spans="2:10" ht="33.75" customHeight="1">
      <c r="B268" s="63" t="s">
        <v>274</v>
      </c>
      <c r="C268" s="80">
        <v>608</v>
      </c>
      <c r="D268" s="75" t="s">
        <v>209</v>
      </c>
      <c r="E268" s="75" t="s">
        <v>202</v>
      </c>
      <c r="F268" s="75" t="s">
        <v>569</v>
      </c>
      <c r="G268" s="77" t="s">
        <v>275</v>
      </c>
      <c r="H268" s="69">
        <v>432880</v>
      </c>
      <c r="I268" s="69"/>
      <c r="J268" s="69"/>
    </row>
    <row r="269" spans="2:10" ht="38.25" hidden="1">
      <c r="B269" s="63" t="s">
        <v>470</v>
      </c>
      <c r="C269" s="80"/>
      <c r="D269" s="75" t="s">
        <v>209</v>
      </c>
      <c r="E269" s="75" t="s">
        <v>202</v>
      </c>
      <c r="F269" s="75" t="s">
        <v>569</v>
      </c>
      <c r="G269" s="77" t="s">
        <v>207</v>
      </c>
      <c r="H269" s="69"/>
      <c r="I269" s="69"/>
      <c r="J269" s="69"/>
    </row>
    <row r="270" spans="2:10" s="79" customFormat="1" ht="25.5" hidden="1">
      <c r="B270" s="63" t="s">
        <v>28</v>
      </c>
      <c r="C270" s="74"/>
      <c r="D270" s="75" t="s">
        <v>209</v>
      </c>
      <c r="E270" s="75" t="s">
        <v>202</v>
      </c>
      <c r="F270" s="76" t="s">
        <v>570</v>
      </c>
      <c r="G270" s="77"/>
      <c r="H270" s="74">
        <f>H271</f>
        <v>0</v>
      </c>
      <c r="I270" s="74">
        <f>I271</f>
        <v>0</v>
      </c>
      <c r="J270" s="74">
        <f>J271</f>
        <v>0</v>
      </c>
    </row>
    <row r="271" spans="2:10" ht="12.75" hidden="1">
      <c r="B271" s="63" t="s">
        <v>559</v>
      </c>
      <c r="C271" s="74"/>
      <c r="D271" s="75" t="s">
        <v>209</v>
      </c>
      <c r="E271" s="75" t="s">
        <v>202</v>
      </c>
      <c r="F271" s="76" t="s">
        <v>571</v>
      </c>
      <c r="G271" s="77"/>
      <c r="H271" s="68">
        <f>H272+H273</f>
        <v>0</v>
      </c>
      <c r="I271" s="68">
        <f>I272+I273</f>
        <v>0</v>
      </c>
      <c r="J271" s="68">
        <f>J272+J273</f>
        <v>0</v>
      </c>
    </row>
    <row r="272" spans="2:10" ht="25.5" hidden="1">
      <c r="B272" s="63" t="s">
        <v>274</v>
      </c>
      <c r="C272" s="80"/>
      <c r="D272" s="75" t="s">
        <v>209</v>
      </c>
      <c r="E272" s="75" t="s">
        <v>202</v>
      </c>
      <c r="F272" s="75" t="s">
        <v>571</v>
      </c>
      <c r="G272" s="77" t="s">
        <v>275</v>
      </c>
      <c r="H272" s="69"/>
      <c r="I272" s="69"/>
      <c r="J272" s="69"/>
    </row>
    <row r="273" spans="2:10" ht="38.25" hidden="1">
      <c r="B273" s="63" t="s">
        <v>470</v>
      </c>
      <c r="C273" s="80"/>
      <c r="D273" s="75" t="s">
        <v>209</v>
      </c>
      <c r="E273" s="75" t="s">
        <v>202</v>
      </c>
      <c r="F273" s="75" t="s">
        <v>571</v>
      </c>
      <c r="G273" s="77" t="s">
        <v>207</v>
      </c>
      <c r="H273" s="69"/>
      <c r="I273" s="69"/>
      <c r="J273" s="69"/>
    </row>
    <row r="274" spans="2:10" ht="12.75" hidden="1">
      <c r="B274" s="57" t="s">
        <v>236</v>
      </c>
      <c r="C274" s="62"/>
      <c r="D274" s="59" t="s">
        <v>213</v>
      </c>
      <c r="E274" s="59" t="s">
        <v>258</v>
      </c>
      <c r="F274" s="60"/>
      <c r="G274" s="61"/>
      <c r="H274" s="62">
        <f>H275</f>
        <v>0</v>
      </c>
      <c r="I274" s="62">
        <f aca="true" t="shared" si="5" ref="I274:J277">I275</f>
        <v>0</v>
      </c>
      <c r="J274" s="62">
        <f t="shared" si="5"/>
        <v>0</v>
      </c>
    </row>
    <row r="275" spans="2:10" ht="12.75" hidden="1">
      <c r="B275" s="57" t="s">
        <v>124</v>
      </c>
      <c r="C275" s="62"/>
      <c r="D275" s="59" t="s">
        <v>213</v>
      </c>
      <c r="E275" s="59" t="s">
        <v>209</v>
      </c>
      <c r="F275" s="60"/>
      <c r="G275" s="61"/>
      <c r="H275" s="62">
        <f>H278+H279</f>
        <v>0</v>
      </c>
      <c r="I275" s="62">
        <f>I277+I279</f>
        <v>0</v>
      </c>
      <c r="J275" s="62">
        <f>J277+J279</f>
        <v>0</v>
      </c>
    </row>
    <row r="276" spans="2:10" ht="12.75" hidden="1">
      <c r="B276" s="57" t="s">
        <v>657</v>
      </c>
      <c r="C276" s="58"/>
      <c r="D276" s="59" t="s">
        <v>213</v>
      </c>
      <c r="E276" s="59" t="s">
        <v>209</v>
      </c>
      <c r="F276" s="112" t="s">
        <v>658</v>
      </c>
      <c r="G276" s="61"/>
      <c r="H276" s="62">
        <f>H277</f>
        <v>0</v>
      </c>
      <c r="I276" s="62"/>
      <c r="J276" s="62"/>
    </row>
    <row r="277" spans="2:10" ht="12.75" hidden="1">
      <c r="B277" s="63" t="s">
        <v>255</v>
      </c>
      <c r="C277" s="68"/>
      <c r="D277" s="65" t="s">
        <v>213</v>
      </c>
      <c r="E277" s="65" t="s">
        <v>209</v>
      </c>
      <c r="F277" s="66" t="s">
        <v>572</v>
      </c>
      <c r="G277" s="67"/>
      <c r="H277" s="68">
        <f>H278</f>
        <v>0</v>
      </c>
      <c r="I277" s="68">
        <f t="shared" si="5"/>
        <v>0</v>
      </c>
      <c r="J277" s="68">
        <f t="shared" si="5"/>
        <v>0</v>
      </c>
    </row>
    <row r="278" spans="2:10" ht="25.5" hidden="1">
      <c r="B278" s="63" t="s">
        <v>274</v>
      </c>
      <c r="C278" s="69"/>
      <c r="D278" s="65" t="s">
        <v>213</v>
      </c>
      <c r="E278" s="65" t="s">
        <v>209</v>
      </c>
      <c r="F278" s="65" t="s">
        <v>572</v>
      </c>
      <c r="G278" s="67" t="s">
        <v>275</v>
      </c>
      <c r="H278" s="69"/>
      <c r="I278" s="69"/>
      <c r="J278" s="69"/>
    </row>
    <row r="279" spans="2:10" ht="51" hidden="1">
      <c r="B279" s="73" t="s">
        <v>447</v>
      </c>
      <c r="C279" s="74"/>
      <c r="D279" s="75" t="s">
        <v>213</v>
      </c>
      <c r="E279" s="75" t="s">
        <v>209</v>
      </c>
      <c r="F279" s="76" t="s">
        <v>448</v>
      </c>
      <c r="G279" s="77"/>
      <c r="H279" s="74">
        <f aca="true" t="shared" si="6" ref="H279:J281">H280</f>
        <v>0</v>
      </c>
      <c r="I279" s="74">
        <f t="shared" si="6"/>
        <v>0</v>
      </c>
      <c r="J279" s="74">
        <f t="shared" si="6"/>
        <v>0</v>
      </c>
    </row>
    <row r="280" spans="2:11" ht="25.5" hidden="1">
      <c r="B280" s="73" t="s">
        <v>573</v>
      </c>
      <c r="C280" s="74"/>
      <c r="D280" s="75" t="s">
        <v>213</v>
      </c>
      <c r="E280" s="75" t="s">
        <v>209</v>
      </c>
      <c r="F280" s="76" t="s">
        <v>574</v>
      </c>
      <c r="G280" s="77"/>
      <c r="H280" s="74">
        <f t="shared" si="6"/>
        <v>0</v>
      </c>
      <c r="I280" s="74">
        <f t="shared" si="6"/>
        <v>0</v>
      </c>
      <c r="J280" s="74">
        <f t="shared" si="6"/>
        <v>0</v>
      </c>
      <c r="K280" s="79"/>
    </row>
    <row r="281" spans="2:10" s="79" customFormat="1" ht="12.75" hidden="1">
      <c r="B281" s="73" t="s">
        <v>29</v>
      </c>
      <c r="C281" s="74"/>
      <c r="D281" s="75" t="s">
        <v>213</v>
      </c>
      <c r="E281" s="75" t="s">
        <v>209</v>
      </c>
      <c r="F281" s="76" t="s">
        <v>575</v>
      </c>
      <c r="G281" s="77"/>
      <c r="H281" s="74">
        <f t="shared" si="6"/>
        <v>0</v>
      </c>
      <c r="I281" s="74">
        <f t="shared" si="6"/>
        <v>0</v>
      </c>
      <c r="J281" s="74">
        <f t="shared" si="6"/>
        <v>0</v>
      </c>
    </row>
    <row r="282" spans="2:10" ht="12.75" hidden="1">
      <c r="B282" s="63" t="s">
        <v>255</v>
      </c>
      <c r="C282" s="68"/>
      <c r="D282" s="65" t="s">
        <v>213</v>
      </c>
      <c r="E282" s="65" t="s">
        <v>209</v>
      </c>
      <c r="F282" s="66" t="s">
        <v>576</v>
      </c>
      <c r="G282" s="67"/>
      <c r="H282" s="68">
        <f>H283+H284</f>
        <v>0</v>
      </c>
      <c r="I282" s="68">
        <f>I283</f>
        <v>0</v>
      </c>
      <c r="J282" s="68">
        <f>J283</f>
        <v>0</v>
      </c>
    </row>
    <row r="283" spans="2:10" s="79" customFormat="1" ht="25.5" hidden="1">
      <c r="B283" s="73" t="s">
        <v>274</v>
      </c>
      <c r="C283" s="80"/>
      <c r="D283" s="75" t="s">
        <v>213</v>
      </c>
      <c r="E283" s="75" t="s">
        <v>209</v>
      </c>
      <c r="F283" s="75" t="s">
        <v>576</v>
      </c>
      <c r="G283" s="75" t="s">
        <v>275</v>
      </c>
      <c r="H283" s="80"/>
      <c r="I283" s="80"/>
      <c r="J283" s="80"/>
    </row>
    <row r="284" spans="2:10" s="79" customFormat="1" ht="38.25" hidden="1">
      <c r="B284" s="63" t="s">
        <v>470</v>
      </c>
      <c r="C284" s="80"/>
      <c r="D284" s="75" t="s">
        <v>213</v>
      </c>
      <c r="E284" s="75" t="s">
        <v>209</v>
      </c>
      <c r="F284" s="75" t="s">
        <v>576</v>
      </c>
      <c r="G284" s="75" t="s">
        <v>207</v>
      </c>
      <c r="H284" s="80"/>
      <c r="I284" s="80"/>
      <c r="J284" s="80"/>
    </row>
    <row r="285" spans="2:10" ht="12.75" hidden="1">
      <c r="B285" s="57" t="s">
        <v>237</v>
      </c>
      <c r="C285" s="62"/>
      <c r="D285" s="59" t="s">
        <v>201</v>
      </c>
      <c r="E285" s="59" t="s">
        <v>258</v>
      </c>
      <c r="F285" s="60"/>
      <c r="G285" s="61"/>
      <c r="H285" s="62">
        <f aca="true" t="shared" si="7" ref="H285:J288">H286</f>
        <v>0</v>
      </c>
      <c r="I285" s="62">
        <f t="shared" si="7"/>
        <v>0</v>
      </c>
      <c r="J285" s="62">
        <f t="shared" si="7"/>
        <v>0</v>
      </c>
    </row>
    <row r="286" spans="2:10" ht="12.75" hidden="1">
      <c r="B286" s="57" t="s">
        <v>126</v>
      </c>
      <c r="C286" s="62"/>
      <c r="D286" s="59" t="s">
        <v>201</v>
      </c>
      <c r="E286" s="59" t="s">
        <v>201</v>
      </c>
      <c r="F286" s="60"/>
      <c r="G286" s="61"/>
      <c r="H286" s="62">
        <f>H288</f>
        <v>0</v>
      </c>
      <c r="I286" s="62">
        <f>I288</f>
        <v>0</v>
      </c>
      <c r="J286" s="62">
        <f>J288</f>
        <v>0</v>
      </c>
    </row>
    <row r="287" spans="2:10" ht="12.75" hidden="1">
      <c r="B287" s="57" t="s">
        <v>657</v>
      </c>
      <c r="C287" s="58"/>
      <c r="D287" s="59" t="s">
        <v>201</v>
      </c>
      <c r="E287" s="59" t="s">
        <v>201</v>
      </c>
      <c r="F287" s="112" t="s">
        <v>658</v>
      </c>
      <c r="G287" s="61"/>
      <c r="H287" s="62">
        <f>H288</f>
        <v>0</v>
      </c>
      <c r="I287" s="62"/>
      <c r="J287" s="62"/>
    </row>
    <row r="288" spans="2:10" ht="25.5" hidden="1">
      <c r="B288" s="63" t="s">
        <v>577</v>
      </c>
      <c r="C288" s="68"/>
      <c r="D288" s="65" t="s">
        <v>201</v>
      </c>
      <c r="E288" s="65" t="s">
        <v>201</v>
      </c>
      <c r="F288" s="66" t="s">
        <v>578</v>
      </c>
      <c r="G288" s="69"/>
      <c r="H288" s="68">
        <f t="shared" si="7"/>
        <v>0</v>
      </c>
      <c r="I288" s="68">
        <f t="shared" si="7"/>
        <v>0</v>
      </c>
      <c r="J288" s="68">
        <f t="shared" si="7"/>
        <v>0</v>
      </c>
    </row>
    <row r="289" spans="2:10" ht="25.5" hidden="1">
      <c r="B289" s="63" t="s">
        <v>274</v>
      </c>
      <c r="C289" s="69"/>
      <c r="D289" s="65" t="s">
        <v>201</v>
      </c>
      <c r="E289" s="65" t="s">
        <v>201</v>
      </c>
      <c r="F289" s="65" t="s">
        <v>578</v>
      </c>
      <c r="G289" s="69">
        <v>240</v>
      </c>
      <c r="H289" s="69"/>
      <c r="I289" s="69"/>
      <c r="J289" s="69"/>
    </row>
    <row r="290" spans="2:10" ht="22.5" customHeight="1">
      <c r="B290" s="57" t="s">
        <v>238</v>
      </c>
      <c r="C290" s="62">
        <v>608</v>
      </c>
      <c r="D290" s="59" t="s">
        <v>210</v>
      </c>
      <c r="E290" s="59" t="s">
        <v>258</v>
      </c>
      <c r="F290" s="60"/>
      <c r="G290" s="61"/>
      <c r="H290" s="62">
        <f>H291</f>
        <v>1524000</v>
      </c>
      <c r="I290" s="62" t="e">
        <f>I291</f>
        <v>#REF!</v>
      </c>
      <c r="J290" s="62" t="e">
        <f>J291</f>
        <v>#REF!</v>
      </c>
    </row>
    <row r="291" spans="2:10" ht="21.75" customHeight="1">
      <c r="B291" s="57" t="s">
        <v>239</v>
      </c>
      <c r="C291" s="62">
        <v>608</v>
      </c>
      <c r="D291" s="59" t="s">
        <v>210</v>
      </c>
      <c r="E291" s="59" t="s">
        <v>197</v>
      </c>
      <c r="F291" s="60"/>
      <c r="G291" s="61"/>
      <c r="H291" s="62">
        <f>H292</f>
        <v>1524000</v>
      </c>
      <c r="I291" s="62" t="e">
        <f>#REF!+#REF!+I292+I315+I88+I347</f>
        <v>#REF!</v>
      </c>
      <c r="J291" s="62" t="e">
        <f>#REF!+#REF!+J292+J315+J88+J347</f>
        <v>#REF!</v>
      </c>
    </row>
    <row r="292" spans="2:10" ht="29.25" customHeight="1">
      <c r="B292" s="73" t="s">
        <v>629</v>
      </c>
      <c r="C292" s="74">
        <v>608</v>
      </c>
      <c r="D292" s="75" t="s">
        <v>210</v>
      </c>
      <c r="E292" s="75" t="s">
        <v>197</v>
      </c>
      <c r="F292" s="76" t="s">
        <v>580</v>
      </c>
      <c r="G292" s="77"/>
      <c r="H292" s="74">
        <f>H293+H297</f>
        <v>1524000</v>
      </c>
      <c r="I292" s="74">
        <f>I293+I297</f>
        <v>0</v>
      </c>
      <c r="J292" s="74">
        <f>J293+J297</f>
        <v>0</v>
      </c>
    </row>
    <row r="293" spans="2:10" s="79" customFormat="1" ht="12.75" hidden="1">
      <c r="B293" s="73" t="s">
        <v>581</v>
      </c>
      <c r="C293" s="74"/>
      <c r="D293" s="75" t="s">
        <v>210</v>
      </c>
      <c r="E293" s="75" t="s">
        <v>197</v>
      </c>
      <c r="F293" s="76" t="s">
        <v>582</v>
      </c>
      <c r="G293" s="77"/>
      <c r="H293" s="74">
        <f>H296</f>
        <v>0</v>
      </c>
      <c r="I293" s="74">
        <f>I295</f>
        <v>0</v>
      </c>
      <c r="J293" s="74">
        <f>J295</f>
        <v>0</v>
      </c>
    </row>
    <row r="294" spans="2:10" s="79" customFormat="1" ht="12.75" hidden="1">
      <c r="B294" s="73" t="s">
        <v>30</v>
      </c>
      <c r="C294" s="74"/>
      <c r="D294" s="75" t="s">
        <v>210</v>
      </c>
      <c r="E294" s="75" t="s">
        <v>197</v>
      </c>
      <c r="F294" s="66" t="s">
        <v>583</v>
      </c>
      <c r="G294" s="77"/>
      <c r="H294" s="74">
        <f>H296</f>
        <v>0</v>
      </c>
      <c r="I294" s="74">
        <f aca="true" t="shared" si="8" ref="H294:J295">I295</f>
        <v>0</v>
      </c>
      <c r="J294" s="74">
        <f t="shared" si="8"/>
        <v>0</v>
      </c>
    </row>
    <row r="295" spans="2:10" ht="12.75" hidden="1">
      <c r="B295" s="63" t="s">
        <v>256</v>
      </c>
      <c r="C295" s="68"/>
      <c r="D295" s="65" t="s">
        <v>210</v>
      </c>
      <c r="E295" s="65" t="s">
        <v>197</v>
      </c>
      <c r="F295" s="66" t="s">
        <v>584</v>
      </c>
      <c r="G295" s="67"/>
      <c r="H295" s="68">
        <f t="shared" si="8"/>
        <v>0</v>
      </c>
      <c r="I295" s="68">
        <f t="shared" si="8"/>
        <v>0</v>
      </c>
      <c r="J295" s="68">
        <f t="shared" si="8"/>
        <v>0</v>
      </c>
    </row>
    <row r="296" spans="2:10" ht="12.75" hidden="1">
      <c r="B296" s="63" t="s">
        <v>466</v>
      </c>
      <c r="C296" s="69"/>
      <c r="D296" s="65" t="s">
        <v>210</v>
      </c>
      <c r="E296" s="65" t="s">
        <v>197</v>
      </c>
      <c r="F296" s="65" t="s">
        <v>584</v>
      </c>
      <c r="G296" s="67" t="s">
        <v>467</v>
      </c>
      <c r="H296" s="69"/>
      <c r="I296" s="69"/>
      <c r="J296" s="69"/>
    </row>
    <row r="297" spans="2:10" s="79" customFormat="1" ht="23.25" customHeight="1">
      <c r="B297" s="73" t="s">
        <v>585</v>
      </c>
      <c r="C297" s="74">
        <v>608</v>
      </c>
      <c r="D297" s="75" t="s">
        <v>210</v>
      </c>
      <c r="E297" s="75" t="s">
        <v>197</v>
      </c>
      <c r="F297" s="76" t="s">
        <v>586</v>
      </c>
      <c r="G297" s="77"/>
      <c r="H297" s="74">
        <f>H298</f>
        <v>1524000</v>
      </c>
      <c r="I297" s="74">
        <f>I299+I301+I303</f>
        <v>0</v>
      </c>
      <c r="J297" s="74">
        <f>J299+J301+J303</f>
        <v>0</v>
      </c>
    </row>
    <row r="298" spans="2:10" s="79" customFormat="1" ht="20.25" customHeight="1">
      <c r="B298" s="73" t="s">
        <v>31</v>
      </c>
      <c r="C298" s="74">
        <v>608</v>
      </c>
      <c r="D298" s="75" t="s">
        <v>210</v>
      </c>
      <c r="E298" s="75" t="s">
        <v>197</v>
      </c>
      <c r="F298" s="76" t="s">
        <v>587</v>
      </c>
      <c r="G298" s="77"/>
      <c r="H298" s="74">
        <f>H300+H302+H304</f>
        <v>1524000</v>
      </c>
      <c r="I298" s="74">
        <f>I299+I301+I303</f>
        <v>0</v>
      </c>
      <c r="J298" s="74">
        <f>J299+J301+J303</f>
        <v>0</v>
      </c>
    </row>
    <row r="299" spans="2:10" ht="24" customHeight="1">
      <c r="B299" s="63" t="s">
        <v>257</v>
      </c>
      <c r="C299" s="68">
        <v>608</v>
      </c>
      <c r="D299" s="65" t="s">
        <v>210</v>
      </c>
      <c r="E299" s="65" t="s">
        <v>197</v>
      </c>
      <c r="F299" s="66" t="s">
        <v>588</v>
      </c>
      <c r="G299" s="67"/>
      <c r="H299" s="68">
        <f>H300</f>
        <v>1524000</v>
      </c>
      <c r="I299" s="68">
        <f>I300</f>
        <v>0</v>
      </c>
      <c r="J299" s="68">
        <f>J300</f>
        <v>0</v>
      </c>
    </row>
    <row r="300" spans="2:10" ht="27" customHeight="1">
      <c r="B300" s="63" t="s">
        <v>466</v>
      </c>
      <c r="C300" s="69">
        <v>608</v>
      </c>
      <c r="D300" s="65" t="s">
        <v>210</v>
      </c>
      <c r="E300" s="65" t="s">
        <v>197</v>
      </c>
      <c r="F300" s="65" t="s">
        <v>588</v>
      </c>
      <c r="G300" s="67" t="s">
        <v>467</v>
      </c>
      <c r="H300" s="69">
        <v>1524000</v>
      </c>
      <c r="I300" s="69"/>
      <c r="J300" s="69"/>
    </row>
    <row r="301" spans="2:10" ht="1.5" customHeight="1" hidden="1">
      <c r="B301" s="63" t="s">
        <v>589</v>
      </c>
      <c r="C301" s="68"/>
      <c r="D301" s="65" t="s">
        <v>210</v>
      </c>
      <c r="E301" s="65" t="s">
        <v>197</v>
      </c>
      <c r="F301" s="66" t="s">
        <v>590</v>
      </c>
      <c r="G301" s="67"/>
      <c r="H301" s="68">
        <f>H302</f>
        <v>0</v>
      </c>
      <c r="I301" s="68">
        <f>I302</f>
        <v>0</v>
      </c>
      <c r="J301" s="68">
        <f>J302</f>
        <v>0</v>
      </c>
    </row>
    <row r="302" spans="2:10" ht="12.75" hidden="1">
      <c r="B302" s="63" t="s">
        <v>466</v>
      </c>
      <c r="C302" s="69"/>
      <c r="D302" s="65" t="s">
        <v>210</v>
      </c>
      <c r="E302" s="65" t="s">
        <v>197</v>
      </c>
      <c r="F302" s="65" t="s">
        <v>590</v>
      </c>
      <c r="G302" s="67" t="s">
        <v>467</v>
      </c>
      <c r="H302" s="69"/>
      <c r="I302" s="69"/>
      <c r="J302" s="69"/>
    </row>
    <row r="303" spans="2:10" ht="25.5" hidden="1">
      <c r="B303" s="63" t="s">
        <v>591</v>
      </c>
      <c r="C303" s="68"/>
      <c r="D303" s="65" t="s">
        <v>210</v>
      </c>
      <c r="E303" s="65" t="s">
        <v>197</v>
      </c>
      <c r="F303" s="66" t="s">
        <v>592</v>
      </c>
      <c r="G303" s="67"/>
      <c r="H303" s="68">
        <f>H304</f>
        <v>0</v>
      </c>
      <c r="I303" s="68">
        <f>I304</f>
        <v>0</v>
      </c>
      <c r="J303" s="68">
        <f>J304</f>
        <v>0</v>
      </c>
    </row>
    <row r="304" spans="2:10" ht="25.5" hidden="1">
      <c r="B304" s="63" t="s">
        <v>274</v>
      </c>
      <c r="C304" s="69"/>
      <c r="D304" s="65" t="s">
        <v>210</v>
      </c>
      <c r="E304" s="65" t="s">
        <v>197</v>
      </c>
      <c r="F304" s="65" t="s">
        <v>592</v>
      </c>
      <c r="G304" s="67" t="s">
        <v>275</v>
      </c>
      <c r="H304" s="69"/>
      <c r="I304" s="69"/>
      <c r="J304" s="69"/>
    </row>
    <row r="305" spans="2:10" ht="12.75" hidden="1">
      <c r="B305" s="57" t="s">
        <v>240</v>
      </c>
      <c r="C305" s="62"/>
      <c r="D305" s="59" t="s">
        <v>206</v>
      </c>
      <c r="E305" s="59" t="s">
        <v>258</v>
      </c>
      <c r="F305" s="60"/>
      <c r="G305" s="61"/>
      <c r="H305" s="62">
        <f>H306+H310</f>
        <v>0</v>
      </c>
      <c r="I305" s="62" t="e">
        <f>I306+I310</f>
        <v>#REF!</v>
      </c>
      <c r="J305" s="62" t="e">
        <f>J306+J310</f>
        <v>#REF!</v>
      </c>
    </row>
    <row r="306" spans="2:10" ht="12.75" hidden="1">
      <c r="B306" s="57" t="s">
        <v>132</v>
      </c>
      <c r="C306" s="62"/>
      <c r="D306" s="59" t="s">
        <v>206</v>
      </c>
      <c r="E306" s="59" t="s">
        <v>197</v>
      </c>
      <c r="F306" s="60"/>
      <c r="G306" s="61"/>
      <c r="H306" s="62">
        <f>H308</f>
        <v>0</v>
      </c>
      <c r="I306" s="62">
        <f>I308</f>
        <v>0</v>
      </c>
      <c r="J306" s="62">
        <f>J308</f>
        <v>0</v>
      </c>
    </row>
    <row r="307" spans="2:10" ht="12.75" hidden="1">
      <c r="B307" s="57" t="s">
        <v>657</v>
      </c>
      <c r="C307" s="58"/>
      <c r="D307" s="59" t="s">
        <v>206</v>
      </c>
      <c r="E307" s="59" t="s">
        <v>197</v>
      </c>
      <c r="F307" s="112" t="s">
        <v>658</v>
      </c>
      <c r="G307" s="61"/>
      <c r="H307" s="62">
        <f>H308</f>
        <v>0</v>
      </c>
      <c r="I307" s="62"/>
      <c r="J307" s="62"/>
    </row>
    <row r="308" spans="2:10" ht="12.75" hidden="1">
      <c r="B308" s="63" t="s">
        <v>593</v>
      </c>
      <c r="C308" s="68"/>
      <c r="D308" s="65" t="s">
        <v>206</v>
      </c>
      <c r="E308" s="65" t="s">
        <v>197</v>
      </c>
      <c r="F308" s="66" t="s">
        <v>594</v>
      </c>
      <c r="G308" s="67"/>
      <c r="H308" s="68">
        <f>H309</f>
        <v>0</v>
      </c>
      <c r="I308" s="68">
        <f>I309</f>
        <v>0</v>
      </c>
      <c r="J308" s="68">
        <f>J309</f>
        <v>0</v>
      </c>
    </row>
    <row r="309" spans="2:10" ht="18.75" customHeight="1" hidden="1">
      <c r="B309" s="63" t="s">
        <v>595</v>
      </c>
      <c r="C309" s="69"/>
      <c r="D309" s="65" t="s">
        <v>206</v>
      </c>
      <c r="E309" s="65" t="s">
        <v>197</v>
      </c>
      <c r="F309" s="65" t="s">
        <v>594</v>
      </c>
      <c r="G309" s="67" t="s">
        <v>596</v>
      </c>
      <c r="H309" s="69"/>
      <c r="I309" s="69"/>
      <c r="J309" s="69"/>
    </row>
    <row r="310" spans="2:10" ht="12.75" hidden="1">
      <c r="B310" s="57" t="s">
        <v>133</v>
      </c>
      <c r="C310" s="62"/>
      <c r="D310" s="59" t="s">
        <v>206</v>
      </c>
      <c r="E310" s="59" t="s">
        <v>202</v>
      </c>
      <c r="F310" s="60"/>
      <c r="G310" s="61"/>
      <c r="H310" s="62">
        <f>H311+H315+H331</f>
        <v>0</v>
      </c>
      <c r="I310" s="62" t="e">
        <f>I312</f>
        <v>#REF!</v>
      </c>
      <c r="J310" s="62" t="e">
        <f>J312</f>
        <v>#REF!</v>
      </c>
    </row>
    <row r="311" spans="2:10" ht="12.75" hidden="1">
      <c r="B311" s="57" t="s">
        <v>657</v>
      </c>
      <c r="C311" s="58"/>
      <c r="D311" s="59" t="s">
        <v>206</v>
      </c>
      <c r="E311" s="59" t="s">
        <v>202</v>
      </c>
      <c r="F311" s="112" t="s">
        <v>658</v>
      </c>
      <c r="G311" s="61"/>
      <c r="H311" s="62">
        <f>H312</f>
        <v>0</v>
      </c>
      <c r="I311" s="62"/>
      <c r="J311" s="62"/>
    </row>
    <row r="312" spans="2:10" ht="12.75" hidden="1">
      <c r="B312" s="63" t="s">
        <v>597</v>
      </c>
      <c r="C312" s="68"/>
      <c r="D312" s="65" t="s">
        <v>206</v>
      </c>
      <c r="E312" s="65" t="s">
        <v>202</v>
      </c>
      <c r="F312" s="66" t="s">
        <v>598</v>
      </c>
      <c r="G312" s="67"/>
      <c r="H312" s="68">
        <f>H313+H314</f>
        <v>0</v>
      </c>
      <c r="I312" s="68" t="e">
        <f>I313+#REF!+I314</f>
        <v>#REF!</v>
      </c>
      <c r="J312" s="68" t="e">
        <f>J313+#REF!+J314</f>
        <v>#REF!</v>
      </c>
    </row>
    <row r="313" spans="2:10" ht="25.5" hidden="1">
      <c r="B313" s="63" t="s">
        <v>274</v>
      </c>
      <c r="C313" s="69"/>
      <c r="D313" s="65" t="s">
        <v>206</v>
      </c>
      <c r="E313" s="65" t="s">
        <v>202</v>
      </c>
      <c r="F313" s="65" t="s">
        <v>598</v>
      </c>
      <c r="G313" s="67" t="s">
        <v>275</v>
      </c>
      <c r="H313" s="69"/>
      <c r="I313" s="69"/>
      <c r="J313" s="69"/>
    </row>
    <row r="314" spans="2:10" ht="25.5" hidden="1">
      <c r="B314" s="63" t="s">
        <v>428</v>
      </c>
      <c r="C314" s="69"/>
      <c r="D314" s="65" t="s">
        <v>206</v>
      </c>
      <c r="E314" s="65" t="s">
        <v>202</v>
      </c>
      <c r="F314" s="65" t="s">
        <v>598</v>
      </c>
      <c r="G314" s="67" t="s">
        <v>433</v>
      </c>
      <c r="H314" s="69"/>
      <c r="I314" s="69"/>
      <c r="J314" s="69"/>
    </row>
    <row r="315" spans="2:10" ht="42" customHeight="1" hidden="1">
      <c r="B315" s="125" t="s">
        <v>32</v>
      </c>
      <c r="C315" s="74"/>
      <c r="D315" s="75" t="s">
        <v>206</v>
      </c>
      <c r="E315" s="75" t="s">
        <v>202</v>
      </c>
      <c r="F315" s="76" t="s">
        <v>33</v>
      </c>
      <c r="G315" s="77"/>
      <c r="H315" s="74">
        <f>H316+H319+H323+H327</f>
        <v>0</v>
      </c>
      <c r="I315" s="74">
        <f>I316</f>
        <v>0</v>
      </c>
      <c r="J315" s="74">
        <f>J316</f>
        <v>0</v>
      </c>
    </row>
    <row r="316" spans="2:10" ht="22.5" hidden="1">
      <c r="B316" s="117" t="s">
        <v>40</v>
      </c>
      <c r="C316" s="74"/>
      <c r="D316" s="75" t="s">
        <v>206</v>
      </c>
      <c r="E316" s="75" t="s">
        <v>202</v>
      </c>
      <c r="F316" s="76" t="s">
        <v>34</v>
      </c>
      <c r="G316" s="77"/>
      <c r="H316" s="74">
        <f>H317</f>
        <v>0</v>
      </c>
      <c r="I316" s="74">
        <f>I333</f>
        <v>0</v>
      </c>
      <c r="J316" s="74">
        <f>J333</f>
        <v>0</v>
      </c>
    </row>
    <row r="317" spans="2:10" ht="12.75" hidden="1">
      <c r="B317" s="118" t="s">
        <v>35</v>
      </c>
      <c r="C317" s="74"/>
      <c r="D317" s="75" t="s">
        <v>206</v>
      </c>
      <c r="E317" s="75" t="s">
        <v>202</v>
      </c>
      <c r="F317" s="76" t="s">
        <v>36</v>
      </c>
      <c r="G317" s="77"/>
      <c r="H317" s="74">
        <f>H318</f>
        <v>0</v>
      </c>
      <c r="I317" s="74"/>
      <c r="J317" s="74"/>
    </row>
    <row r="318" spans="2:10" ht="0.75" customHeight="1" hidden="1">
      <c r="B318" s="63" t="s">
        <v>595</v>
      </c>
      <c r="C318" s="74"/>
      <c r="D318" s="75" t="s">
        <v>206</v>
      </c>
      <c r="E318" s="75" t="s">
        <v>202</v>
      </c>
      <c r="F318" s="76" t="s">
        <v>36</v>
      </c>
      <c r="G318" s="77" t="s">
        <v>596</v>
      </c>
      <c r="H318" s="74"/>
      <c r="I318" s="74"/>
      <c r="J318" s="74"/>
    </row>
    <row r="319" spans="2:10" ht="33.75" hidden="1">
      <c r="B319" s="117" t="s">
        <v>41</v>
      </c>
      <c r="C319" s="74"/>
      <c r="D319" s="75" t="s">
        <v>206</v>
      </c>
      <c r="E319" s="75" t="s">
        <v>202</v>
      </c>
      <c r="F319" s="76" t="s">
        <v>43</v>
      </c>
      <c r="G319" s="77"/>
      <c r="H319" s="74">
        <f>H320</f>
        <v>0</v>
      </c>
      <c r="I319" s="74"/>
      <c r="J319" s="74"/>
    </row>
    <row r="320" spans="2:10" ht="33.75" hidden="1">
      <c r="B320" s="117" t="s">
        <v>37</v>
      </c>
      <c r="C320" s="74"/>
      <c r="D320" s="75" t="s">
        <v>206</v>
      </c>
      <c r="E320" s="75" t="s">
        <v>202</v>
      </c>
      <c r="F320" s="76" t="s">
        <v>44</v>
      </c>
      <c r="G320" s="77"/>
      <c r="H320" s="74">
        <f>H321+H322</f>
        <v>0</v>
      </c>
      <c r="I320" s="74"/>
      <c r="J320" s="74"/>
    </row>
    <row r="321" spans="2:10" ht="25.5" hidden="1">
      <c r="B321" s="63" t="s">
        <v>274</v>
      </c>
      <c r="C321" s="69"/>
      <c r="D321" s="75" t="s">
        <v>206</v>
      </c>
      <c r="E321" s="75" t="s">
        <v>202</v>
      </c>
      <c r="F321" s="76" t="s">
        <v>44</v>
      </c>
      <c r="G321" s="67" t="s">
        <v>275</v>
      </c>
      <c r="H321" s="69"/>
      <c r="I321" s="69"/>
      <c r="J321" s="69"/>
    </row>
    <row r="322" spans="2:10" ht="25.5" hidden="1">
      <c r="B322" s="63" t="s">
        <v>428</v>
      </c>
      <c r="C322" s="69"/>
      <c r="D322" s="75" t="s">
        <v>206</v>
      </c>
      <c r="E322" s="75" t="s">
        <v>202</v>
      </c>
      <c r="F322" s="76" t="s">
        <v>44</v>
      </c>
      <c r="G322" s="67" t="s">
        <v>433</v>
      </c>
      <c r="H322" s="69"/>
      <c r="I322" s="69"/>
      <c r="J322" s="69"/>
    </row>
    <row r="323" spans="2:10" ht="22.5" hidden="1">
      <c r="B323" s="117" t="s">
        <v>45</v>
      </c>
      <c r="C323" s="74"/>
      <c r="D323" s="75" t="s">
        <v>206</v>
      </c>
      <c r="E323" s="75" t="s">
        <v>202</v>
      </c>
      <c r="F323" s="76" t="s">
        <v>46</v>
      </c>
      <c r="G323" s="77"/>
      <c r="H323" s="74">
        <f>H324</f>
        <v>0</v>
      </c>
      <c r="I323" s="74"/>
      <c r="J323" s="74"/>
    </row>
    <row r="324" spans="2:10" ht="12.75" hidden="1">
      <c r="B324" s="117" t="s">
        <v>38</v>
      </c>
      <c r="C324" s="74"/>
      <c r="D324" s="75" t="s">
        <v>206</v>
      </c>
      <c r="E324" s="75" t="s">
        <v>202</v>
      </c>
      <c r="F324" s="76" t="s">
        <v>47</v>
      </c>
      <c r="G324" s="77"/>
      <c r="H324" s="74">
        <f>H325+H326</f>
        <v>0</v>
      </c>
      <c r="I324" s="74"/>
      <c r="J324" s="74"/>
    </row>
    <row r="325" spans="2:10" ht="25.5" hidden="1">
      <c r="B325" s="63" t="s">
        <v>274</v>
      </c>
      <c r="C325" s="69"/>
      <c r="D325" s="65" t="s">
        <v>206</v>
      </c>
      <c r="E325" s="65" t="s">
        <v>202</v>
      </c>
      <c r="F325" s="76" t="s">
        <v>47</v>
      </c>
      <c r="G325" s="67" t="s">
        <v>275</v>
      </c>
      <c r="H325" s="69"/>
      <c r="I325" s="69"/>
      <c r="J325" s="69"/>
    </row>
    <row r="326" spans="2:10" ht="25.5" hidden="1">
      <c r="B326" s="63" t="s">
        <v>428</v>
      </c>
      <c r="C326" s="69"/>
      <c r="D326" s="65" t="s">
        <v>206</v>
      </c>
      <c r="E326" s="65" t="s">
        <v>202</v>
      </c>
      <c r="F326" s="76" t="s">
        <v>47</v>
      </c>
      <c r="G326" s="67" t="s">
        <v>433</v>
      </c>
      <c r="H326" s="69"/>
      <c r="I326" s="69"/>
      <c r="J326" s="69"/>
    </row>
    <row r="327" spans="2:10" ht="22.5" hidden="1">
      <c r="B327" s="117" t="s">
        <v>42</v>
      </c>
      <c r="C327" s="74"/>
      <c r="D327" s="75" t="s">
        <v>206</v>
      </c>
      <c r="E327" s="75" t="s">
        <v>202</v>
      </c>
      <c r="F327" s="76" t="s">
        <v>48</v>
      </c>
      <c r="G327" s="77"/>
      <c r="H327" s="74">
        <f>H328</f>
        <v>0</v>
      </c>
      <c r="I327" s="74"/>
      <c r="J327" s="74"/>
    </row>
    <row r="328" spans="2:10" ht="22.5" hidden="1">
      <c r="B328" s="117" t="s">
        <v>39</v>
      </c>
      <c r="C328" s="74"/>
      <c r="D328" s="75" t="s">
        <v>206</v>
      </c>
      <c r="E328" s="75" t="s">
        <v>202</v>
      </c>
      <c r="F328" s="76" t="s">
        <v>49</v>
      </c>
      <c r="G328" s="77"/>
      <c r="H328" s="74">
        <f>H329+H330</f>
        <v>0</v>
      </c>
      <c r="I328" s="74"/>
      <c r="J328" s="74"/>
    </row>
    <row r="329" spans="2:10" ht="25.5" hidden="1">
      <c r="B329" s="63" t="s">
        <v>274</v>
      </c>
      <c r="C329" s="69"/>
      <c r="D329" s="65" t="s">
        <v>206</v>
      </c>
      <c r="E329" s="65" t="s">
        <v>202</v>
      </c>
      <c r="F329" s="76" t="s">
        <v>49</v>
      </c>
      <c r="G329" s="67" t="s">
        <v>275</v>
      </c>
      <c r="H329" s="69"/>
      <c r="I329" s="69"/>
      <c r="J329" s="69"/>
    </row>
    <row r="330" spans="2:10" ht="25.5" hidden="1">
      <c r="B330" s="63" t="s">
        <v>428</v>
      </c>
      <c r="C330" s="69"/>
      <c r="D330" s="65" t="s">
        <v>206</v>
      </c>
      <c r="E330" s="65" t="s">
        <v>202</v>
      </c>
      <c r="F330" s="76" t="s">
        <v>49</v>
      </c>
      <c r="G330" s="67" t="s">
        <v>433</v>
      </c>
      <c r="H330" s="69"/>
      <c r="I330" s="69"/>
      <c r="J330" s="69"/>
    </row>
    <row r="331" spans="2:10" ht="12.75" hidden="1">
      <c r="B331" s="125" t="s">
        <v>599</v>
      </c>
      <c r="C331" s="80"/>
      <c r="D331" s="75" t="s">
        <v>206</v>
      </c>
      <c r="E331" s="75" t="s">
        <v>202</v>
      </c>
      <c r="F331" s="76" t="s">
        <v>600</v>
      </c>
      <c r="G331" s="77"/>
      <c r="H331" s="80">
        <f>H332</f>
        <v>0</v>
      </c>
      <c r="I331" s="69"/>
      <c r="J331" s="69"/>
    </row>
    <row r="332" spans="2:10" ht="25.5" hidden="1">
      <c r="B332" s="122" t="s">
        <v>50</v>
      </c>
      <c r="C332" s="80"/>
      <c r="D332" s="75" t="s">
        <v>206</v>
      </c>
      <c r="E332" s="75" t="s">
        <v>202</v>
      </c>
      <c r="F332" s="76" t="s">
        <v>601</v>
      </c>
      <c r="G332" s="77"/>
      <c r="H332" s="80">
        <f>H333</f>
        <v>0</v>
      </c>
      <c r="I332" s="69"/>
      <c r="J332" s="69"/>
    </row>
    <row r="333" spans="2:10" ht="12.75" hidden="1">
      <c r="B333" s="63" t="s">
        <v>602</v>
      </c>
      <c r="C333" s="68"/>
      <c r="D333" s="65" t="s">
        <v>206</v>
      </c>
      <c r="E333" s="65" t="s">
        <v>202</v>
      </c>
      <c r="F333" s="66" t="s">
        <v>603</v>
      </c>
      <c r="G333" s="67"/>
      <c r="H333" s="68">
        <f>H334+H335</f>
        <v>0</v>
      </c>
      <c r="I333" s="68">
        <f>I334+I335</f>
        <v>0</v>
      </c>
      <c r="J333" s="68">
        <f>J334+J335</f>
        <v>0</v>
      </c>
    </row>
    <row r="334" spans="2:10" ht="25.5" hidden="1">
      <c r="B334" s="63" t="s">
        <v>274</v>
      </c>
      <c r="C334" s="69"/>
      <c r="D334" s="65" t="s">
        <v>206</v>
      </c>
      <c r="E334" s="65" t="s">
        <v>202</v>
      </c>
      <c r="F334" s="65" t="s">
        <v>603</v>
      </c>
      <c r="G334" s="67" t="s">
        <v>275</v>
      </c>
      <c r="H334" s="69"/>
      <c r="I334" s="69"/>
      <c r="J334" s="69"/>
    </row>
    <row r="335" spans="2:10" ht="25.5" hidden="1">
      <c r="B335" s="63" t="s">
        <v>428</v>
      </c>
      <c r="C335" s="69"/>
      <c r="D335" s="65" t="s">
        <v>206</v>
      </c>
      <c r="E335" s="65" t="s">
        <v>202</v>
      </c>
      <c r="F335" s="65" t="s">
        <v>603</v>
      </c>
      <c r="G335" s="67" t="s">
        <v>433</v>
      </c>
      <c r="H335" s="69"/>
      <c r="I335" s="69"/>
      <c r="J335" s="69"/>
    </row>
    <row r="336" spans="2:10" ht="12.75" hidden="1">
      <c r="B336" s="57" t="s">
        <v>241</v>
      </c>
      <c r="C336" s="62"/>
      <c r="D336" s="59" t="s">
        <v>203</v>
      </c>
      <c r="E336" s="59" t="s">
        <v>258</v>
      </c>
      <c r="F336" s="60"/>
      <c r="G336" s="61"/>
      <c r="H336" s="62">
        <f>H337</f>
        <v>0</v>
      </c>
      <c r="I336" s="62">
        <f>I337</f>
        <v>0</v>
      </c>
      <c r="J336" s="62">
        <f>J337</f>
        <v>0</v>
      </c>
    </row>
    <row r="337" spans="2:10" ht="12.75" hidden="1">
      <c r="B337" s="57" t="s">
        <v>137</v>
      </c>
      <c r="C337" s="62"/>
      <c r="D337" s="59" t="s">
        <v>203</v>
      </c>
      <c r="E337" s="59" t="s">
        <v>197</v>
      </c>
      <c r="F337" s="60"/>
      <c r="G337" s="61"/>
      <c r="H337" s="62">
        <f>H338+H342+H347</f>
        <v>0</v>
      </c>
      <c r="I337" s="62">
        <f>I339+I347</f>
        <v>0</v>
      </c>
      <c r="J337" s="62">
        <f>J339+J347</f>
        <v>0</v>
      </c>
    </row>
    <row r="338" spans="2:10" ht="12.75" hidden="1">
      <c r="B338" s="73" t="s">
        <v>657</v>
      </c>
      <c r="C338" s="115"/>
      <c r="D338" s="75" t="s">
        <v>203</v>
      </c>
      <c r="E338" s="75" t="s">
        <v>197</v>
      </c>
      <c r="F338" s="76" t="s">
        <v>658</v>
      </c>
      <c r="G338" s="77"/>
      <c r="H338" s="74">
        <f>H339</f>
        <v>0</v>
      </c>
      <c r="I338" s="62"/>
      <c r="J338" s="62"/>
    </row>
    <row r="339" spans="2:10" ht="51" hidden="1">
      <c r="B339" s="63" t="s">
        <v>604</v>
      </c>
      <c r="C339" s="68"/>
      <c r="D339" s="65" t="s">
        <v>203</v>
      </c>
      <c r="E339" s="65" t="s">
        <v>197</v>
      </c>
      <c r="F339" s="66" t="s">
        <v>605</v>
      </c>
      <c r="G339" s="67"/>
      <c r="H339" s="68">
        <f>H340+H341</f>
        <v>0</v>
      </c>
      <c r="I339" s="68">
        <f>I340+I341</f>
        <v>0</v>
      </c>
      <c r="J339" s="68">
        <f>J340+J341</f>
        <v>0</v>
      </c>
    </row>
    <row r="340" spans="2:10" ht="25.5" hidden="1">
      <c r="B340" s="63" t="s">
        <v>273</v>
      </c>
      <c r="C340" s="69"/>
      <c r="D340" s="65" t="s">
        <v>203</v>
      </c>
      <c r="E340" s="65" t="s">
        <v>197</v>
      </c>
      <c r="F340" s="65" t="s">
        <v>605</v>
      </c>
      <c r="G340" s="67" t="s">
        <v>272</v>
      </c>
      <c r="H340" s="69"/>
      <c r="I340" s="69"/>
      <c r="J340" s="69"/>
    </row>
    <row r="341" spans="2:10" ht="25.5" hidden="1">
      <c r="B341" s="63" t="s">
        <v>274</v>
      </c>
      <c r="C341" s="69"/>
      <c r="D341" s="65" t="s">
        <v>203</v>
      </c>
      <c r="E341" s="65" t="s">
        <v>197</v>
      </c>
      <c r="F341" s="65" t="s">
        <v>605</v>
      </c>
      <c r="G341" s="67" t="s">
        <v>275</v>
      </c>
      <c r="H341" s="69"/>
      <c r="I341" s="69"/>
      <c r="J341" s="69"/>
    </row>
    <row r="342" spans="2:10" ht="26.25" hidden="1" thickBot="1">
      <c r="B342" s="126" t="s">
        <v>579</v>
      </c>
      <c r="C342" s="80"/>
      <c r="D342" s="75" t="s">
        <v>203</v>
      </c>
      <c r="E342" s="75" t="s">
        <v>197</v>
      </c>
      <c r="F342" s="75" t="s">
        <v>580</v>
      </c>
      <c r="G342" s="77"/>
      <c r="H342" s="80">
        <f>H343</f>
        <v>0</v>
      </c>
      <c r="I342" s="69"/>
      <c r="J342" s="69"/>
    </row>
    <row r="343" spans="2:10" ht="12.75" hidden="1">
      <c r="B343" s="124" t="s">
        <v>51</v>
      </c>
      <c r="C343" s="80"/>
      <c r="D343" s="75" t="s">
        <v>203</v>
      </c>
      <c r="E343" s="75" t="s">
        <v>197</v>
      </c>
      <c r="F343" s="75" t="s">
        <v>52</v>
      </c>
      <c r="G343" s="77"/>
      <c r="H343" s="80">
        <f>H344</f>
        <v>0</v>
      </c>
      <c r="I343" s="69"/>
      <c r="J343" s="69"/>
    </row>
    <row r="344" spans="2:10" ht="12.75" hidden="1">
      <c r="B344" s="119" t="s">
        <v>54</v>
      </c>
      <c r="C344" s="69"/>
      <c r="D344" s="75" t="s">
        <v>203</v>
      </c>
      <c r="E344" s="75" t="s">
        <v>197</v>
      </c>
      <c r="F344" s="75" t="s">
        <v>55</v>
      </c>
      <c r="G344" s="67"/>
      <c r="H344" s="69">
        <f>H345</f>
        <v>0</v>
      </c>
      <c r="I344" s="69"/>
      <c r="J344" s="69"/>
    </row>
    <row r="345" spans="2:10" ht="25.5" hidden="1">
      <c r="B345" s="119" t="s">
        <v>53</v>
      </c>
      <c r="C345" s="69"/>
      <c r="D345" s="75" t="s">
        <v>203</v>
      </c>
      <c r="E345" s="75" t="s">
        <v>197</v>
      </c>
      <c r="F345" s="75" t="s">
        <v>56</v>
      </c>
      <c r="G345" s="67"/>
      <c r="H345" s="69">
        <f>H346</f>
        <v>0</v>
      </c>
      <c r="I345" s="69"/>
      <c r="J345" s="69"/>
    </row>
    <row r="346" spans="2:10" ht="25.5" hidden="1">
      <c r="B346" s="63" t="s">
        <v>274</v>
      </c>
      <c r="C346" s="69"/>
      <c r="D346" s="75" t="s">
        <v>203</v>
      </c>
      <c r="E346" s="75" t="s">
        <v>197</v>
      </c>
      <c r="F346" s="75" t="s">
        <v>56</v>
      </c>
      <c r="G346" s="67" t="s">
        <v>275</v>
      </c>
      <c r="H346" s="69"/>
      <c r="I346" s="69"/>
      <c r="J346" s="69"/>
    </row>
    <row r="347" spans="2:10" ht="51" hidden="1">
      <c r="B347" s="73" t="s">
        <v>606</v>
      </c>
      <c r="C347" s="74"/>
      <c r="D347" s="75" t="s">
        <v>203</v>
      </c>
      <c r="E347" s="75" t="s">
        <v>197</v>
      </c>
      <c r="F347" s="76" t="s">
        <v>607</v>
      </c>
      <c r="G347" s="77"/>
      <c r="H347" s="74">
        <f aca="true" t="shared" si="9" ref="H347:J348">H348</f>
        <v>0</v>
      </c>
      <c r="I347" s="74">
        <f t="shared" si="9"/>
        <v>0</v>
      </c>
      <c r="J347" s="74">
        <f t="shared" si="9"/>
        <v>0</v>
      </c>
    </row>
    <row r="348" spans="2:10" ht="63.75" hidden="1">
      <c r="B348" s="63" t="s">
        <v>608</v>
      </c>
      <c r="C348" s="68"/>
      <c r="D348" s="65" t="s">
        <v>203</v>
      </c>
      <c r="E348" s="65" t="s">
        <v>197</v>
      </c>
      <c r="F348" s="66" t="s">
        <v>609</v>
      </c>
      <c r="G348" s="77"/>
      <c r="H348" s="74">
        <f t="shared" si="9"/>
        <v>0</v>
      </c>
      <c r="I348" s="74">
        <f t="shared" si="9"/>
        <v>0</v>
      </c>
      <c r="J348" s="74">
        <f t="shared" si="9"/>
        <v>0</v>
      </c>
    </row>
    <row r="349" spans="2:10" ht="51" hidden="1">
      <c r="B349" s="63" t="s">
        <v>610</v>
      </c>
      <c r="C349" s="68"/>
      <c r="D349" s="65" t="s">
        <v>203</v>
      </c>
      <c r="E349" s="65" t="s">
        <v>197</v>
      </c>
      <c r="F349" s="66" t="s">
        <v>611</v>
      </c>
      <c r="G349" s="67"/>
      <c r="H349" s="68">
        <f>H350+H351</f>
        <v>0</v>
      </c>
      <c r="I349" s="68">
        <f>I350+I351</f>
        <v>0</v>
      </c>
      <c r="J349" s="68">
        <f>J350+J351</f>
        <v>0</v>
      </c>
    </row>
    <row r="350" spans="2:10" ht="25.5" hidden="1">
      <c r="B350" s="63" t="s">
        <v>273</v>
      </c>
      <c r="C350" s="69"/>
      <c r="D350" s="65" t="s">
        <v>203</v>
      </c>
      <c r="E350" s="65" t="s">
        <v>197</v>
      </c>
      <c r="F350" s="65" t="s">
        <v>611</v>
      </c>
      <c r="G350" s="67" t="s">
        <v>272</v>
      </c>
      <c r="H350" s="69"/>
      <c r="I350" s="69"/>
      <c r="J350" s="69"/>
    </row>
    <row r="351" spans="2:10" ht="25.5" hidden="1">
      <c r="B351" s="63" t="s">
        <v>274</v>
      </c>
      <c r="C351" s="69"/>
      <c r="D351" s="65" t="s">
        <v>203</v>
      </c>
      <c r="E351" s="65" t="s">
        <v>197</v>
      </c>
      <c r="F351" s="65" t="s">
        <v>611</v>
      </c>
      <c r="G351" s="67" t="s">
        <v>275</v>
      </c>
      <c r="H351" s="69"/>
      <c r="I351" s="69"/>
      <c r="J351" s="69"/>
    </row>
    <row r="352" spans="2:10" ht="12.75" hidden="1">
      <c r="B352" s="57" t="s">
        <v>242</v>
      </c>
      <c r="C352" s="62"/>
      <c r="D352" s="59" t="s">
        <v>211</v>
      </c>
      <c r="E352" s="59" t="s">
        <v>258</v>
      </c>
      <c r="F352" s="60"/>
      <c r="G352" s="61"/>
      <c r="H352" s="62">
        <f>H353</f>
        <v>0</v>
      </c>
      <c r="I352" s="62">
        <f aca="true" t="shared" si="10" ref="I352:J355">I353</f>
        <v>0</v>
      </c>
      <c r="J352" s="62">
        <f t="shared" si="10"/>
        <v>0</v>
      </c>
    </row>
    <row r="353" spans="2:10" ht="12.75" hidden="1">
      <c r="B353" s="57" t="s">
        <v>140</v>
      </c>
      <c r="C353" s="62"/>
      <c r="D353" s="59" t="s">
        <v>211</v>
      </c>
      <c r="E353" s="59" t="s">
        <v>198</v>
      </c>
      <c r="F353" s="60"/>
      <c r="G353" s="61"/>
      <c r="H353" s="62">
        <f>H355</f>
        <v>0</v>
      </c>
      <c r="I353" s="62">
        <f>I355</f>
        <v>0</v>
      </c>
      <c r="J353" s="62">
        <f>J355</f>
        <v>0</v>
      </c>
    </row>
    <row r="354" spans="2:10" ht="12.75" hidden="1">
      <c r="B354" s="57" t="s">
        <v>657</v>
      </c>
      <c r="C354" s="58"/>
      <c r="D354" s="59" t="s">
        <v>211</v>
      </c>
      <c r="E354" s="59" t="s">
        <v>198</v>
      </c>
      <c r="F354" s="112" t="s">
        <v>658</v>
      </c>
      <c r="G354" s="61"/>
      <c r="H354" s="62">
        <f>H355</f>
        <v>0</v>
      </c>
      <c r="I354" s="62"/>
      <c r="J354" s="62"/>
    </row>
    <row r="355" spans="2:10" ht="12.75" hidden="1">
      <c r="B355" s="63" t="s">
        <v>612</v>
      </c>
      <c r="C355" s="68"/>
      <c r="D355" s="65" t="s">
        <v>211</v>
      </c>
      <c r="E355" s="65" t="s">
        <v>198</v>
      </c>
      <c r="F355" s="66" t="s">
        <v>613</v>
      </c>
      <c r="G355" s="67"/>
      <c r="H355" s="68">
        <f>H356</f>
        <v>0</v>
      </c>
      <c r="I355" s="68">
        <f t="shared" si="10"/>
        <v>0</v>
      </c>
      <c r="J355" s="68">
        <f t="shared" si="10"/>
        <v>0</v>
      </c>
    </row>
    <row r="356" spans="2:10" ht="25.5" hidden="1">
      <c r="B356" s="63" t="s">
        <v>274</v>
      </c>
      <c r="C356" s="69"/>
      <c r="D356" s="65" t="s">
        <v>211</v>
      </c>
      <c r="E356" s="65" t="s">
        <v>198</v>
      </c>
      <c r="F356" s="65" t="s">
        <v>613</v>
      </c>
      <c r="G356" s="67" t="s">
        <v>275</v>
      </c>
      <c r="H356" s="69"/>
      <c r="I356" s="69"/>
      <c r="J356" s="69"/>
    </row>
    <row r="357" spans="2:10" ht="25.5" hidden="1">
      <c r="B357" s="57" t="s">
        <v>243</v>
      </c>
      <c r="C357" s="62"/>
      <c r="D357" s="59" t="s">
        <v>200</v>
      </c>
      <c r="E357" s="59" t="s">
        <v>258</v>
      </c>
      <c r="F357" s="60"/>
      <c r="G357" s="61"/>
      <c r="H357" s="62">
        <f>H358</f>
        <v>0</v>
      </c>
      <c r="I357" s="62">
        <f aca="true" t="shared" si="11" ref="I357:J360">I358</f>
        <v>0</v>
      </c>
      <c r="J357" s="62">
        <f t="shared" si="11"/>
        <v>0</v>
      </c>
    </row>
    <row r="358" spans="2:10" ht="25.5" hidden="1">
      <c r="B358" s="57" t="s">
        <v>244</v>
      </c>
      <c r="C358" s="62"/>
      <c r="D358" s="59" t="s">
        <v>200</v>
      </c>
      <c r="E358" s="59" t="s">
        <v>197</v>
      </c>
      <c r="F358" s="60"/>
      <c r="G358" s="61"/>
      <c r="H358" s="62">
        <f>H360</f>
        <v>0</v>
      </c>
      <c r="I358" s="62">
        <f>I360</f>
        <v>0</v>
      </c>
      <c r="J358" s="62">
        <f>J360</f>
        <v>0</v>
      </c>
    </row>
    <row r="359" spans="2:10" ht="12.75" hidden="1">
      <c r="B359" s="57" t="s">
        <v>657</v>
      </c>
      <c r="C359" s="58"/>
      <c r="D359" s="59" t="s">
        <v>200</v>
      </c>
      <c r="E359" s="59" t="s">
        <v>197</v>
      </c>
      <c r="F359" s="112" t="s">
        <v>658</v>
      </c>
      <c r="G359" s="61"/>
      <c r="H359" s="62">
        <f>H360</f>
        <v>0</v>
      </c>
      <c r="I359" s="62"/>
      <c r="J359" s="62"/>
    </row>
    <row r="360" spans="2:10" ht="12.75" hidden="1">
      <c r="B360" s="63" t="s">
        <v>247</v>
      </c>
      <c r="C360" s="68"/>
      <c r="D360" s="65" t="s">
        <v>200</v>
      </c>
      <c r="E360" s="65" t="s">
        <v>197</v>
      </c>
      <c r="F360" s="66" t="s">
        <v>614</v>
      </c>
      <c r="G360" s="67"/>
      <c r="H360" s="68">
        <f>H361</f>
        <v>0</v>
      </c>
      <c r="I360" s="68">
        <f t="shared" si="11"/>
        <v>0</v>
      </c>
      <c r="J360" s="68">
        <f t="shared" si="11"/>
        <v>0</v>
      </c>
    </row>
    <row r="361" spans="2:10" ht="12.75" hidden="1">
      <c r="B361" s="63" t="s">
        <v>247</v>
      </c>
      <c r="C361" s="69"/>
      <c r="D361" s="65" t="s">
        <v>200</v>
      </c>
      <c r="E361" s="65" t="s">
        <v>197</v>
      </c>
      <c r="F361" s="65" t="s">
        <v>614</v>
      </c>
      <c r="G361" s="67" t="s">
        <v>214</v>
      </c>
      <c r="H361" s="69"/>
      <c r="I361" s="69"/>
      <c r="J361" s="69"/>
    </row>
    <row r="362" spans="2:10" ht="38.25" hidden="1">
      <c r="B362" s="57" t="s">
        <v>615</v>
      </c>
      <c r="C362" s="62"/>
      <c r="D362" s="59" t="s">
        <v>208</v>
      </c>
      <c r="E362" s="59" t="s">
        <v>258</v>
      </c>
      <c r="F362" s="60"/>
      <c r="G362" s="61"/>
      <c r="H362" s="62">
        <f aca="true" t="shared" si="12" ref="H362:J365">H363</f>
        <v>0</v>
      </c>
      <c r="I362" s="62">
        <f t="shared" si="12"/>
        <v>0</v>
      </c>
      <c r="J362" s="62">
        <f t="shared" si="12"/>
        <v>0</v>
      </c>
    </row>
    <row r="363" spans="2:10" ht="12.75" hidden="1">
      <c r="B363" s="57" t="s">
        <v>245</v>
      </c>
      <c r="C363" s="62"/>
      <c r="D363" s="59" t="s">
        <v>208</v>
      </c>
      <c r="E363" s="59" t="s">
        <v>202</v>
      </c>
      <c r="F363" s="60"/>
      <c r="G363" s="61"/>
      <c r="H363" s="62">
        <f>H365</f>
        <v>0</v>
      </c>
      <c r="I363" s="62">
        <f>I365</f>
        <v>0</v>
      </c>
      <c r="J363" s="62">
        <f>J365</f>
        <v>0</v>
      </c>
    </row>
    <row r="364" spans="2:10" ht="12.75" hidden="1">
      <c r="B364" s="57" t="s">
        <v>657</v>
      </c>
      <c r="C364" s="58"/>
      <c r="D364" s="59" t="s">
        <v>208</v>
      </c>
      <c r="E364" s="59" t="s">
        <v>202</v>
      </c>
      <c r="F364" s="112" t="s">
        <v>658</v>
      </c>
      <c r="G364" s="61"/>
      <c r="H364" s="62">
        <f>H365</f>
        <v>0</v>
      </c>
      <c r="I364" s="62"/>
      <c r="J364" s="62"/>
    </row>
    <row r="365" spans="2:10" ht="12.75" hidden="1">
      <c r="B365" s="63" t="s">
        <v>616</v>
      </c>
      <c r="C365" s="68"/>
      <c r="D365" s="65" t="s">
        <v>208</v>
      </c>
      <c r="E365" s="65" t="s">
        <v>202</v>
      </c>
      <c r="F365" s="66" t="s">
        <v>617</v>
      </c>
      <c r="G365" s="67"/>
      <c r="H365" s="68">
        <f t="shared" si="12"/>
        <v>0</v>
      </c>
      <c r="I365" s="68">
        <f t="shared" si="12"/>
        <v>0</v>
      </c>
      <c r="J365" s="68">
        <f t="shared" si="12"/>
        <v>0</v>
      </c>
    </row>
    <row r="366" spans="2:10" ht="12.75" hidden="1">
      <c r="B366" s="63" t="s">
        <v>62</v>
      </c>
      <c r="C366" s="69"/>
      <c r="D366" s="65" t="s">
        <v>208</v>
      </c>
      <c r="E366" s="65" t="s">
        <v>202</v>
      </c>
      <c r="F366" s="65" t="s">
        <v>617</v>
      </c>
      <c r="G366" s="67" t="s">
        <v>212</v>
      </c>
      <c r="H366" s="69"/>
      <c r="I366" s="69"/>
      <c r="J366" s="69"/>
    </row>
    <row r="367" spans="2:10" ht="20.25" customHeight="1">
      <c r="B367" s="95" t="s">
        <v>147</v>
      </c>
      <c r="C367" s="96"/>
      <c r="D367" s="97"/>
      <c r="E367" s="97"/>
      <c r="F367" s="98"/>
      <c r="G367" s="99"/>
      <c r="H367" s="96">
        <f>H13+H61+H67+H109+H188+H274+H285+H290+H305+H336+H352+H357+H362</f>
        <v>6735288.35</v>
      </c>
      <c r="I367" s="96" t="e">
        <f>I13+I61+I67+I109+I188+I274+I285+I290+I305+I336+I352+I357+I362</f>
        <v>#REF!</v>
      </c>
      <c r="J367" s="96" t="e">
        <f>J13+J61+J67+J109+J188+J274+J285+J290+J305+J336+J352+J357+J362</f>
        <v>#REF!</v>
      </c>
    </row>
    <row r="368" spans="2:10" ht="12.75" hidden="1">
      <c r="B368" s="63"/>
      <c r="C368" s="100"/>
      <c r="D368" s="65"/>
      <c r="E368" s="65"/>
      <c r="F368" s="65"/>
      <c r="G368" s="67"/>
      <c r="H368" s="100"/>
      <c r="I368" s="100"/>
      <c r="J368" s="100"/>
    </row>
    <row r="369" spans="4:7" ht="12.75">
      <c r="D369" s="101"/>
      <c r="E369" s="101"/>
      <c r="F369" s="102"/>
      <c r="G369" s="103"/>
    </row>
    <row r="370" spans="4:7" ht="12.75">
      <c r="D370" s="101"/>
      <c r="E370" s="101"/>
      <c r="F370" s="102"/>
      <c r="G370" s="103"/>
    </row>
    <row r="371" spans="4:7" ht="12.75">
      <c r="D371" s="101"/>
      <c r="E371" s="101"/>
      <c r="F371" s="102"/>
      <c r="G371" s="103"/>
    </row>
    <row r="372" spans="4:7" ht="12.75">
      <c r="D372" s="101"/>
      <c r="E372" s="101"/>
      <c r="F372" s="102"/>
      <c r="G372" s="103"/>
    </row>
    <row r="373" spans="4:7" ht="12.75">
      <c r="D373" s="101"/>
      <c r="E373" s="101"/>
      <c r="F373" s="102"/>
      <c r="G373" s="103"/>
    </row>
    <row r="374" spans="4:7" ht="12.75">
      <c r="D374" s="101"/>
      <c r="E374" s="101"/>
      <c r="F374" s="102"/>
      <c r="G374" s="103"/>
    </row>
    <row r="375" spans="4:7" ht="12.75">
      <c r="D375" s="101"/>
      <c r="E375" s="101"/>
      <c r="F375" s="102"/>
      <c r="G375" s="103"/>
    </row>
    <row r="376" spans="4:7" ht="12.75">
      <c r="D376" s="101"/>
      <c r="E376" s="101"/>
      <c r="F376" s="102"/>
      <c r="G376" s="103"/>
    </row>
    <row r="377" spans="4:7" ht="12.75">
      <c r="D377" s="101"/>
      <c r="E377" s="101"/>
      <c r="F377" s="102"/>
      <c r="G377" s="103"/>
    </row>
    <row r="378" spans="4:7" ht="12.75">
      <c r="D378" s="101"/>
      <c r="E378" s="101"/>
      <c r="F378" s="102"/>
      <c r="G378" s="103"/>
    </row>
    <row r="379" spans="4:7" ht="12.75">
      <c r="D379" s="101"/>
      <c r="E379" s="101"/>
      <c r="F379" s="102"/>
      <c r="G379" s="103"/>
    </row>
    <row r="380" spans="4:7" ht="12.75">
      <c r="D380" s="101"/>
      <c r="E380" s="101"/>
      <c r="F380" s="102"/>
      <c r="G380" s="103"/>
    </row>
    <row r="381" spans="4:7" ht="12.75">
      <c r="D381" s="101"/>
      <c r="E381" s="101"/>
      <c r="F381" s="102"/>
      <c r="G381" s="103"/>
    </row>
    <row r="382" spans="4:7" ht="12.75">
      <c r="D382" s="101"/>
      <c r="E382" s="101"/>
      <c r="F382" s="102"/>
      <c r="G382" s="103"/>
    </row>
    <row r="383" spans="4:7" ht="12.75">
      <c r="D383" s="101"/>
      <c r="E383" s="101"/>
      <c r="F383" s="102"/>
      <c r="G383" s="103"/>
    </row>
    <row r="384" spans="4:7" ht="12.75">
      <c r="D384" s="101"/>
      <c r="E384" s="101"/>
      <c r="F384" s="102"/>
      <c r="G384" s="103"/>
    </row>
    <row r="385" spans="4:7" ht="12.75">
      <c r="D385" s="101"/>
      <c r="E385" s="101"/>
      <c r="F385" s="102"/>
      <c r="G385" s="103"/>
    </row>
    <row r="386" spans="4:7" ht="12.75">
      <c r="D386" s="101"/>
      <c r="E386" s="101"/>
      <c r="F386" s="102"/>
      <c r="G386" s="103"/>
    </row>
    <row r="387" spans="4:7" ht="12.75">
      <c r="D387" s="101"/>
      <c r="E387" s="101"/>
      <c r="F387" s="102"/>
      <c r="G387" s="103"/>
    </row>
    <row r="388" spans="4:7" ht="12.75">
      <c r="D388" s="101"/>
      <c r="E388" s="101"/>
      <c r="F388" s="102"/>
      <c r="G388" s="103"/>
    </row>
    <row r="389" spans="4:7" ht="12.75">
      <c r="D389" s="101"/>
      <c r="E389" s="101"/>
      <c r="F389" s="102"/>
      <c r="G389" s="103"/>
    </row>
    <row r="390" spans="4:7" ht="12.75">
      <c r="D390" s="101"/>
      <c r="E390" s="101"/>
      <c r="F390" s="102"/>
      <c r="G390" s="103"/>
    </row>
    <row r="391" spans="4:7" ht="12.75">
      <c r="D391" s="101"/>
      <c r="E391" s="101"/>
      <c r="F391" s="102"/>
      <c r="G391" s="103"/>
    </row>
  </sheetData>
  <sheetProtection formatRows="0"/>
  <mergeCells count="6">
    <mergeCell ref="B8:H8"/>
    <mergeCell ref="F5:H5"/>
    <mergeCell ref="F1:H1"/>
    <mergeCell ref="F2:H2"/>
    <mergeCell ref="F3:H3"/>
    <mergeCell ref="F4:H4"/>
  </mergeCells>
  <printOptions/>
  <pageMargins left="0.17" right="0.15748031496062992" top="0.2362204724409449" bottom="0.1968503937007874" header="0.1968503937007874" footer="0.15748031496062992"/>
  <pageSetup horizontalDpi="600" verticalDpi="600" orientation="portrait" paperSize="9" scale="85" r:id="rId1"/>
  <colBreaks count="1" manualBreakCount="1">
    <brk id="8" max="2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Тишина Л.И.</dc:creator>
  <cp:keywords/>
  <dc:description/>
  <cp:lastModifiedBy>user</cp:lastModifiedBy>
  <cp:lastPrinted>2016-01-22T04:26:18Z</cp:lastPrinted>
  <dcterms:created xsi:type="dcterms:W3CDTF">2013-10-16T05:24:05Z</dcterms:created>
  <dcterms:modified xsi:type="dcterms:W3CDTF">2016-08-03T11:53:59Z</dcterms:modified>
  <cp:category/>
  <cp:version/>
  <cp:contentType/>
  <cp:contentStatus/>
</cp:coreProperties>
</file>