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17400" windowHeight="12960" activeTab="3"/>
  </bookViews>
  <sheets>
    <sheet name="Пр 1доходы" sheetId="1" r:id="rId1"/>
    <sheet name="Пр2 Расходы Вед " sheetId="2" r:id="rId2"/>
    <sheet name="Пр3 Расходы П ПР" sheetId="3" r:id="rId3"/>
    <sheet name="Пр 4источники" sheetId="4" r:id="rId4"/>
  </sheets>
  <externalReferences>
    <externalReference r:id="rId7"/>
  </externalReferences>
  <definedNames>
    <definedName name="__bookmark_1" localSheetId="0">'[1]Доходы_НОВ'!#REF!</definedName>
    <definedName name="__bookmark_1">'[1]Доходы_НОВ'!#REF!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Print_Titles" localSheetId="0">'Пр 1доходы'!$11:$11</definedName>
    <definedName name="_xlnm.Print_Titles" localSheetId="3">'Пр 4источники'!$11:$11</definedName>
    <definedName name="_xlnm.Print_Titles" localSheetId="1">'Пр2 Расходы Вед '!$11:$11</definedName>
    <definedName name="_xlnm.Print_Titles" localSheetId="2">'Пр3 Расходы П ПР'!$16:$17</definedName>
    <definedName name="_xlnm.Print_Area" localSheetId="0">'Пр 1доходы'!$B$1:$I$115</definedName>
    <definedName name="ттт">'[1]Доходы_НОВ'!#REF!</definedName>
  </definedNames>
  <calcPr fullCalcOnLoad="1"/>
</workbook>
</file>

<file path=xl/sharedStrings.xml><?xml version="1.0" encoding="utf-8"?>
<sst xmlns="http://schemas.openxmlformats.org/spreadsheetml/2006/main" count="1146" uniqueCount="446">
  <si>
    <t>Субсидии бюджетным учреждениям</t>
  </si>
  <si>
    <t>Приложение № 2</t>
  </si>
  <si>
    <t>Никольский сельсовет Оренбургского района</t>
  </si>
  <si>
    <t>Оренбургской области</t>
  </si>
  <si>
    <t>Процент исполнения</t>
  </si>
  <si>
    <t>Администрация муниципального образования Никольский сельсовет Оренбургского района Оренбургской области</t>
  </si>
  <si>
    <t/>
  </si>
  <si>
    <t>Муниципальная программа "Совершенствование муниципального управления в муниципальном образовании Никольский сельсовет Оренбургского района Оренбургской области на 2017 - 2019 годы"</t>
  </si>
  <si>
    <t>8600000000</t>
  </si>
  <si>
    <t>86</t>
  </si>
  <si>
    <t>Основное мероприятие "Обеспечение деятельности органов местного самоуправления"</t>
  </si>
  <si>
    <t>8600100000</t>
  </si>
  <si>
    <t>01</t>
  </si>
  <si>
    <t>8600110001</t>
  </si>
  <si>
    <t>10001</t>
  </si>
  <si>
    <t>120</t>
  </si>
  <si>
    <t>8600110002</t>
  </si>
  <si>
    <t>10002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</si>
  <si>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</si>
  <si>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</si>
  <si>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7500000000</t>
  </si>
  <si>
    <t>75</t>
  </si>
  <si>
    <t>7500090004</t>
  </si>
  <si>
    <t>90004</t>
  </si>
  <si>
    <t>850</t>
  </si>
  <si>
    <t>8600400000</t>
  </si>
  <si>
    <t>04</t>
  </si>
  <si>
    <t>8600451180</t>
  </si>
  <si>
    <t>51180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</si>
  <si>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</si>
  <si>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7500059302</t>
  </si>
  <si>
    <t>59302</t>
  </si>
  <si>
    <t>Муниципальная программа «Устойчивое развитие сельской территории муниципального образования Никольский  сельсовет Оренбургского района Оренбургской области на 2016–2018 годы и на период до 2020 года»</t>
  </si>
  <si>
    <t>8500000000</t>
  </si>
  <si>
    <t>85</t>
  </si>
  <si>
    <t>Подпрограмма «Пожарная безопасность»</t>
  </si>
  <si>
    <t>8590000000</t>
  </si>
  <si>
    <t>9</t>
  </si>
  <si>
    <t>Основное мероприятие «Обеспечение первичных мер пожарной безопасности в границах населенных пунктов поселения»</t>
  </si>
  <si>
    <t>8590100000</t>
  </si>
  <si>
    <t>Обеспечение первичных мер пожарной безопасности в границах населенных пунктов поселения</t>
  </si>
  <si>
    <t>8590190053</t>
  </si>
  <si>
    <t>90053</t>
  </si>
  <si>
    <t>Подпрограмма «Дорожное хозяйство»</t>
  </si>
  <si>
    <t>8520000000</t>
  </si>
  <si>
    <t>2</t>
  </si>
  <si>
    <t>Основное мероприятие «Капитальный ремонт и ремонт сети автомобильных дорог местного значения»</t>
  </si>
  <si>
    <t>8520500000</t>
  </si>
  <si>
    <t>05</t>
  </si>
  <si>
    <t>8520590049</t>
  </si>
  <si>
    <t>90049</t>
  </si>
  <si>
    <t>Основное мероприятие «Содержание сети автомобильных дорог общего пользования местного значения»</t>
  </si>
  <si>
    <t>8520600000</t>
  </si>
  <si>
    <t>06</t>
  </si>
  <si>
    <t>8520690050</t>
  </si>
  <si>
    <t>90050</t>
  </si>
  <si>
    <t>Подпрограмма «Жилищное хозяйство»</t>
  </si>
  <si>
    <t>8540000000</t>
  </si>
  <si>
    <t>4</t>
  </si>
  <si>
    <t>Основное мероприятие «Мероприятия в области жилищного фонда»</t>
  </si>
  <si>
    <t>8540200000</t>
  </si>
  <si>
    <t>02</t>
  </si>
  <si>
    <t>Мероприятия в области жилищного фонда</t>
  </si>
  <si>
    <t>8540290032</t>
  </si>
  <si>
    <t>90032</t>
  </si>
  <si>
    <t>Подпрограмма «Коммунальное хозяйство и модернизация объектов коммунальной инфраструктуры»</t>
  </si>
  <si>
    <t>8550000000</t>
  </si>
  <si>
    <t>5</t>
  </si>
  <si>
    <t>Основное мероприятие  «Расходы на реализацию проектов развития сельских поселений, основанных на местных инициативах»</t>
  </si>
  <si>
    <t>8550500000</t>
  </si>
  <si>
    <t>Расходы на реализацию проектов развития сельских поселений, основанных на местных инициативах</t>
  </si>
  <si>
    <t>85505S0990</t>
  </si>
  <si>
    <t>S0990</t>
  </si>
  <si>
    <t>Подпрограмма «Развитие в сфере благоустройства территории»</t>
  </si>
  <si>
    <t>8560000000</t>
  </si>
  <si>
    <t>6</t>
  </si>
  <si>
    <t>Основное мероприятие «Благоустройство территории поселения»</t>
  </si>
  <si>
    <t>8560100000</t>
  </si>
  <si>
    <t>8560190036</t>
  </si>
  <si>
    <t>90036</t>
  </si>
  <si>
    <t>Основное мероприятие «Освещение улиц»</t>
  </si>
  <si>
    <t>8560300000</t>
  </si>
  <si>
    <t>03</t>
  </si>
  <si>
    <t>8560390038</t>
  </si>
  <si>
    <t>90038</t>
  </si>
  <si>
    <t>Сохранение и развитие культуры</t>
  </si>
  <si>
    <t>7500070011</t>
  </si>
  <si>
    <t>70011</t>
  </si>
  <si>
    <t>610</t>
  </si>
  <si>
    <t>Муниципальная программа «Развитие культуры села на 2014-2018 годы»</t>
  </si>
  <si>
    <t>8100000000</t>
  </si>
  <si>
    <t>81</t>
  </si>
  <si>
    <t>Подпрограмма «Культура»</t>
  </si>
  <si>
    <t>8120000000</t>
  </si>
  <si>
    <t>Основное мероприятие «Сохранение и развитие культуры»</t>
  </si>
  <si>
    <t>8120100000</t>
  </si>
  <si>
    <t>8120170011</t>
  </si>
  <si>
    <t>S1030</t>
  </si>
  <si>
    <t>Муниципальная программа «Устойчивое развитие сельской территории муниципального образования Никольский сельсовет Оренбургского района Оренбургской области на 2016–2018 годы и на период до 2020 года»</t>
  </si>
  <si>
    <t>Подпрограмма «Обеспечение жильем молодых семей на 2014-2020 годы»</t>
  </si>
  <si>
    <t>85А0000000</t>
  </si>
  <si>
    <t>А</t>
  </si>
  <si>
    <t>Основное мероприятие «Финансирование мероприятий по представлению социальных выплат на приобретение жилья молодым семьям, в том числе отдельным категориям граждан»</t>
  </si>
  <si>
    <t>85А0100000</t>
  </si>
  <si>
    <t>85А01L0200</t>
  </si>
  <si>
    <t>L4970</t>
  </si>
  <si>
    <t>Финансовое обеспечение полномочий в области градостроительной деятельности</t>
  </si>
  <si>
    <t>000</t>
  </si>
  <si>
    <t xml:space="preserve">муниципального образования Никольский сельсовет Оренбургского района Оренбургской области                                                   </t>
  </si>
  <si>
    <t xml:space="preserve"> ______________2019 года № </t>
  </si>
  <si>
    <t>Социальные выплаты на приобретение жилья молодым семьям, в том числе отдельным категориям граждан</t>
  </si>
  <si>
    <t xml:space="preserve">Никольский сельсовет Оренбургского района </t>
  </si>
  <si>
    <t>ВСЕГО РАСХОДОВ</t>
  </si>
  <si>
    <t>Условно утвержденные расходы</t>
  </si>
  <si>
    <t>00000</t>
  </si>
  <si>
    <t>00</t>
  </si>
  <si>
    <t>0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</si>
  <si>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</si>
  <si>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</si>
  <si>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</si>
  <si>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</si>
  <si>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</si>
  <si>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</si>
  <si>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</si>
  <si>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</si>
  <si>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</si>
  <si>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</si>
  <si>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</si>
  <si>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</si>
  <si>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</si>
  <si>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</si>
  <si>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</si>
  <si>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</si>
  <si>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</si>
  <si>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</si>
  <si>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</si>
  <si>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</si>
  <si>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</si>
  <si>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</si>
  <si>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</si>
  <si>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</si>
  <si>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</si>
  <si>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</si>
  <si>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</si>
  <si>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</si>
  <si>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</si>
  <si>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</si>
  <si>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</si>
  <si>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</si>
  <si>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</si>
  <si>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>0000000000</t>
  </si>
  <si>
    <t xml:space="preserve">                                                   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</si>
  <si>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</si>
  <si>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</si>
  <si>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</si>
  <si>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</si>
  <si>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</si>
  <si>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</si>
  <si>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</si>
  <si>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</si>
  <si>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</si>
  <si>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</si>
  <si>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</si>
  <si>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</si>
  <si>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</si>
  <si>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</si>
  <si>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</si>
  <si>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</si>
  <si>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</si>
  <si>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</si>
  <si>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</si>
  <si>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</si>
  <si>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</si>
  <si>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</si>
  <si>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</si>
  <si>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</si>
  <si>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</si>
  <si>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</si>
  <si>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</si>
  <si>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</si>
  <si>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</si>
  <si>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</si>
  <si>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</si>
  <si>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</si>
  <si>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</si>
  <si>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</si>
  <si>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</si>
  <si>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</si>
  <si>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</si>
  <si>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</si>
  <si>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</si>
  <si>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</si>
  <si>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</si>
  <si>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</si>
  <si>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</si>
  <si>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</si>
  <si>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</si>
  <si>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</si>
  <si>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</si>
  <si>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</si>
  <si>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</si>
  <si>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</si>
  <si>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</si>
  <si>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</si>
  <si>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</si>
  <si>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</si>
  <si>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</si>
  <si>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</si>
  <si>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</si>
  <si>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</si>
  <si>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</si>
  <si>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</si>
  <si>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</si>
  <si>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</si>
  <si>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</si>
  <si>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</si>
  <si>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</si>
  <si>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</si>
  <si>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</si>
  <si>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</si>
  <si>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</si>
  <si>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</si>
  <si>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</si>
  <si>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</si>
  <si>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</si>
  <si>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</si>
  <si>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</si>
  <si>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</si>
  <si>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</si>
  <si>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</si>
  <si>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</si>
  <si>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</si>
  <si>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</si>
  <si>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</si>
  <si>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</si>
  <si>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</si>
  <si>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</si>
  <si>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</si>
  <si>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</si>
  <si>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</si>
  <si>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</si>
  <si>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</si>
  <si>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</si>
  <si>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</si>
  <si>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</si>
  <si>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</si>
  <si>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</si>
  <si>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</si>
  <si>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</si>
  <si>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</si>
  <si>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</si>
  <si>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</si>
  <si>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</si>
  <si>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</si>
  <si>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</si>
  <si>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</si>
  <si>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</si>
  <si>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</si>
  <si>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</si>
  <si>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</si>
  <si>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</si>
  <si>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</si>
  <si>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</si>
  <si>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</si>
  <si>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</si>
  <si>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</si>
  <si>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</si>
  <si>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</si>
  <si>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</si>
  <si>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</si>
  <si>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</si>
  <si>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</si>
  <si>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</si>
  <si>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</si>
  <si>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</si>
  <si>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</si>
  <si>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</si>
  <si>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</si>
  <si>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</si>
  <si>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</si>
  <si>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</si>
  <si>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</si>
  <si>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</si>
  <si>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</si>
  <si>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</si>
  <si>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</si>
  <si>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</si>
  <si>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</si>
  <si>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</si>
  <si>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</si>
  <si>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</si>
  <si>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</si>
  <si>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</si>
  <si>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</si>
  <si>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</si>
  <si>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</si>
  <si>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</si>
  <si>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</si>
  <si>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</si>
  <si>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</si>
  <si>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</si>
  <si>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</si>
  <si>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</si>
  <si>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</si>
  <si>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</si>
  <si>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</si>
  <si>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</si>
  <si>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</si>
  <si>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</si>
  <si>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</si>
  <si>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</si>
  <si>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</si>
  <si>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</si>
  <si>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</si>
  <si>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</si>
  <si>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</si>
  <si>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</si>
  <si>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</si>
  <si>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</si>
  <si>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</si>
  <si>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</si>
  <si>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</si>
  <si>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Приложение № 1</t>
  </si>
  <si>
    <t xml:space="preserve"> Никольский сельсовет Оренбургского района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</si>
  <si>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</si>
  <si>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</si>
  <si>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</si>
  <si>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</si>
  <si>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</si>
  <si>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</si>
  <si>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</si>
  <si>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</si>
  <si>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</si>
  <si>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</si>
  <si>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</si>
  <si>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</si>
  <si>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</si>
  <si>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</si>
  <si>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</si>
  <si>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</si>
  <si>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</si>
  <si>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</si>
  <si>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</si>
  <si>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</si>
  <si>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</si>
  <si>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2 02 15001 10 0001 151</t>
  </si>
  <si>
    <t>Дотации на выравнивание бюджетной обеспеченности поселений, за счет средств  из областного бюджета</t>
  </si>
  <si>
    <t>2 02 15001 10 0002 151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</si>
  <si>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</t>
    </r>
  </si>
  <si>
    <t>2 02 30000 00 0000 151</t>
  </si>
  <si>
    <t>Субвенции бюджетам субъектов Российской Федерации и муниципальных образований</t>
  </si>
  <si>
    <t>2 02 35930 00 0000 151</t>
  </si>
  <si>
    <t>Субвенции бюджетам на государственную регистрацию актов гражданского состояния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</si>
  <si>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</si>
  <si>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</si>
  <si>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</si>
  <si>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</si>
  <si>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</si>
  <si>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</si>
  <si>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</si>
  <si>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</si>
  <si>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</si>
  <si>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</si>
  <si>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</si>
  <si>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</si>
  <si>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</si>
  <si>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</si>
  <si>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</si>
  <si>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</si>
  <si>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</si>
  <si>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</si>
  <si>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</si>
  <si>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</si>
  <si>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</si>
  <si>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</si>
  <si>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</si>
  <si>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</si>
  <si>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</si>
  <si>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</si>
  <si>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</si>
  <si>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</si>
  <si>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</si>
  <si>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</si>
  <si>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ПРОЧИЕ БЕЗВОЗМЕЗДНЫЕ ПОСТУПЛЕНИЯ</t>
  </si>
  <si>
    <t>Прочие безвозмездные поступления в бюджеты сельских поселений</t>
  </si>
  <si>
    <t>2 07 05030 10 0000 180</t>
  </si>
  <si>
    <t>ИТОГО  ДОХОДОВ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</si>
  <si>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</si>
  <si>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2 07 05030 10 9000 180</t>
  </si>
  <si>
    <t>2 04 05099 10 9000 180</t>
  </si>
  <si>
    <t>Прочие безвозмездные поступления от негосударственных организаций в бюджеты сельских поселений</t>
  </si>
  <si>
    <t>2 02 49999 10 9000 151</t>
  </si>
  <si>
    <t>Межбюджетные трансферты, передаваемые бюджетам сельских поселений на реализацию проектов развития сельских поселений, основанных на местных инициативах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</si>
  <si>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</si>
  <si>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207 00000 00 0000 000</t>
  </si>
  <si>
    <t>Обеспечение деятельности финансовых. Налоговых и таможенных органов и органов финансового (финансово-бюджетного) надзора.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</si>
  <si>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</si>
  <si>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</si>
  <si>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</si>
  <si>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</si>
  <si>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1 06 06033 10 2100 110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</si>
  <si>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</si>
  <si>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</si>
  <si>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2 02 15002 10 0001 151</t>
  </si>
  <si>
    <t>Дотации бюджетам сельских поселений на поддержку мер по обеспечению сбалансированности бюджетов, за счет средств областного бюджета</t>
  </si>
  <si>
    <t>Прочие межбюджетные трансферты на повышение заработной платы работникам муниципальных учреждений культуры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</si>
  <si>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</si>
  <si>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</si>
  <si>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</si>
  <si>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Исполнено</t>
  </si>
  <si>
    <t>Приложение № 4</t>
  </si>
  <si>
    <t>Утверждено на 2018г. Решением СД № 78 от 21.12.2017г.</t>
  </si>
  <si>
    <t>Уточнено на 2018г.</t>
  </si>
  <si>
    <t>Кассовое исполнение на 01.01.219г.</t>
  </si>
  <si>
    <t>Отклонения от утвержденного бюджета</t>
  </si>
  <si>
    <t>% исполнения к утверж. Бюджету</t>
  </si>
  <si>
    <t>% исполнения к уточн. Бюджету</t>
  </si>
  <si>
    <t xml:space="preserve">   </t>
  </si>
  <si>
    <t>Приложение № 3</t>
  </si>
  <si>
    <t xml:space="preserve">Источники финансирования дефицита бюджета </t>
  </si>
  <si>
    <t xml:space="preserve">по кодам классификации источников финансирования дефицитов бюджетов     </t>
  </si>
  <si>
    <t>муниципального образования Никольский сельсовет Оренбургского района Оренбургской области</t>
  </si>
  <si>
    <t xml:space="preserve">Расходы   бюджета  муниципального образования Никольский  сельсовет Оренбургского района Оренбургской области    </t>
  </si>
  <si>
    <t xml:space="preserve">по разделам  и  подразделам классификации расходов бюджета                </t>
  </si>
  <si>
    <t xml:space="preserve"> Доходы  бюджета  </t>
  </si>
  <si>
    <t xml:space="preserve">по кодам классификации доходов бюджета </t>
  </si>
  <si>
    <t xml:space="preserve"> муниципального образования Никольский сельсовет Оренбургского района Оренбургской области </t>
  </si>
  <si>
    <t xml:space="preserve">  ________________ 2019 года № </t>
  </si>
  <si>
    <t xml:space="preserve">_____________               2019 года № </t>
  </si>
  <si>
    <t>Ведомственная структура расходов  бюджета</t>
  </si>
  <si>
    <t>Осуществление деятельности главы муниципального образования</t>
  </si>
  <si>
    <t>Расходы на выплаты персоналу государственных (муниципальных) органов</t>
  </si>
  <si>
    <t>НЕПРОГРАММНЫЕ МЕРОПРИЯТИЯ ПОСЕЛЕНИЙ</t>
  </si>
  <si>
    <t>Иные закупки товаров, работ и услуг для обеспечения государственных (муниципальных) нужд</t>
  </si>
  <si>
    <t>Содержание аппарата администрации МО</t>
  </si>
  <si>
    <t>Уплата налогов, сборов и иных платежей</t>
  </si>
  <si>
    <t>Уплата членских взносов</t>
  </si>
  <si>
    <t>Уплата налога на имущество</t>
  </si>
  <si>
    <t>Исполнение судебных актов</t>
  </si>
  <si>
    <t>Основное мероприятие "Осуществление переданных полномочий из бюджетов других уровней"</t>
  </si>
  <si>
    <t>Осуществление первичного воинского учета на территориях, где отсутствуют военные комиссариаты</t>
  </si>
  <si>
    <t>Капитальный ремонт и ремонт сети автомобильных дорог местного значения</t>
  </si>
  <si>
    <t>Содержание сети автомобильных дорог общего пользования местного значения</t>
  </si>
  <si>
    <t>Благоустройство территории поселения</t>
  </si>
  <si>
    <t>Освещение улиц</t>
  </si>
  <si>
    <t>от 16 мая 2019      года № 121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</si>
</sst>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000"/>
    <numFmt numFmtId="174" formatCode="00000"/>
    <numFmt numFmtId="175" formatCode="00"/>
    <numFmt numFmtId="176" formatCode="0000000000"/>
    <numFmt numFmtId="177" formatCode="0000"/>
    <numFmt numFmtId="178" formatCode="000\.00\.000\.0"/>
    <numFmt numFmtId="179" formatCode="00\ 0\ 0000;;"/>
    <numFmt numFmtId="180" formatCode="#,##0.00_ ;[Red]\-#,##0.00\ "/>
    <numFmt numFmtId="181" formatCode="_-* #,##0.0_р_._-;\-* #,##0.0_р_._-;_-* &quot;-&quot;??_р_._-;_-@_-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/>
      <protection hidden="1"/>
    </xf>
    <xf numFmtId="175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0" fontId="10" fillId="0" borderId="0" xfId="53" applyNumberFormat="1" applyFont="1" applyFill="1" applyAlignment="1" applyProtection="1">
      <alignment horizontal="center" vertical="center"/>
      <protection hidden="1"/>
    </xf>
    <xf numFmtId="0" fontId="8" fillId="0" borderId="12" xfId="53" applyNumberFormat="1" applyFont="1" applyFill="1" applyBorder="1" applyAlignment="1" applyProtection="1">
      <alignment horizontal="center" vertical="center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Continuous" vertical="top"/>
      <protection hidden="1"/>
    </xf>
    <xf numFmtId="0" fontId="2" fillId="0" borderId="0" xfId="53" applyNumberFormat="1" applyFont="1" applyFill="1" applyAlignment="1" applyProtection="1">
      <alignment horizontal="centerContinuous" vertical="center"/>
      <protection hidden="1"/>
    </xf>
    <xf numFmtId="0" fontId="12" fillId="0" borderId="0" xfId="53" applyNumberFormat="1" applyFont="1" applyFill="1" applyAlignment="1" applyProtection="1">
      <alignment horizontal="left" vertical="center"/>
      <protection hidden="1"/>
    </xf>
    <xf numFmtId="0" fontId="12" fillId="0" borderId="0" xfId="53" applyNumberFormat="1" applyFont="1" applyFill="1" applyAlignment="1" applyProtection="1">
      <alignment horizontal="centerContinuous" vertical="center"/>
      <protection hidden="1"/>
    </xf>
    <xf numFmtId="0" fontId="8" fillId="0" borderId="0" xfId="53" applyNumberFormat="1" applyFont="1" applyFill="1" applyAlignment="1" applyProtection="1">
      <alignment horizontal="centerContinuous" vertical="center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8" fillId="0" borderId="0" xfId="53" applyNumberFormat="1" applyFont="1" applyFill="1" applyAlignment="1" applyProtection="1">
      <alignment horizontal="centerContinuous"/>
      <protection hidden="1"/>
    </xf>
    <xf numFmtId="0" fontId="12" fillId="0" borderId="0" xfId="53" applyNumberFormat="1" applyFont="1" applyFill="1" applyAlignment="1" applyProtection="1">
      <alignment horizontal="right"/>
      <protection hidden="1"/>
    </xf>
    <xf numFmtId="0" fontId="12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8" fillId="0" borderId="0" xfId="53" applyNumberFormat="1" applyFont="1" applyFill="1" applyAlignment="1" applyProtection="1">
      <alignment horizontal="left"/>
      <protection hidden="1"/>
    </xf>
    <xf numFmtId="0" fontId="12" fillId="0" borderId="0" xfId="53" applyNumberFormat="1" applyFont="1" applyFill="1" applyAlignment="1" applyProtection="1">
      <alignment horizontal="centerContinuous"/>
      <protection hidden="1"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175" fontId="9" fillId="0" borderId="11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NumberFormat="1" applyFont="1" applyFill="1" applyAlignment="1" applyProtection="1">
      <alignment/>
      <protection hidden="1"/>
    </xf>
    <xf numFmtId="0" fontId="9" fillId="0" borderId="0" xfId="53" applyNumberFormat="1" applyFont="1" applyFill="1" applyAlignment="1" applyProtection="1">
      <alignment horizontal="centerContinuous" vertical="center"/>
      <protection hidden="1"/>
    </xf>
    <xf numFmtId="0" fontId="8" fillId="0" borderId="0" xfId="53" applyNumberFormat="1" applyFont="1" applyFill="1" applyAlignment="1" applyProtection="1">
      <alignment horizontal="centerContinuous" vertical="top"/>
      <protection hidden="1"/>
    </xf>
    <xf numFmtId="178" fontId="8" fillId="0" borderId="14" xfId="53" applyNumberFormat="1" applyFont="1" applyFill="1" applyBorder="1" applyAlignment="1" applyProtection="1">
      <alignment horizontal="left" vertical="center" wrapText="1"/>
      <protection hidden="1"/>
    </xf>
    <xf numFmtId="178" fontId="8" fillId="0" borderId="15" xfId="53" applyNumberFormat="1" applyFont="1" applyFill="1" applyBorder="1" applyAlignment="1" applyProtection="1">
      <alignment horizontal="left" vertical="center" wrapText="1"/>
      <protection hidden="1"/>
    </xf>
    <xf numFmtId="1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8" fillId="0" borderId="16" xfId="53" applyNumberFormat="1" applyFont="1" applyFill="1" applyBorder="1" applyAlignment="1" applyProtection="1">
      <alignment/>
      <protection hidden="1"/>
    </xf>
    <xf numFmtId="0" fontId="14" fillId="0" borderId="0" xfId="70" applyFill="1" applyProtection="1">
      <alignment/>
      <protection/>
    </xf>
    <xf numFmtId="181" fontId="7" fillId="0" borderId="0" xfId="84" applyNumberFormat="1" applyFont="1" applyFill="1" applyAlignment="1" applyProtection="1">
      <alignment/>
      <protection/>
    </xf>
    <xf numFmtId="0" fontId="15" fillId="0" borderId="0" xfId="70" applyFont="1" applyFill="1" applyProtection="1">
      <alignment/>
      <protection/>
    </xf>
    <xf numFmtId="181" fontId="1" fillId="0" borderId="0" xfId="84" applyNumberFormat="1" applyFont="1" applyFill="1" applyAlignment="1" applyProtection="1">
      <alignment/>
      <protection/>
    </xf>
    <xf numFmtId="181" fontId="1" fillId="0" borderId="0" xfId="84" applyNumberFormat="1" applyFont="1" applyFill="1" applyAlignment="1" applyProtection="1">
      <alignment/>
      <protection locked="0"/>
    </xf>
    <xf numFmtId="49" fontId="7" fillId="0" borderId="17" xfId="74" applyNumberFormat="1" applyFont="1" applyFill="1" applyBorder="1" applyAlignment="1">
      <alignment horizontal="center" vertical="top"/>
      <protection/>
    </xf>
    <xf numFmtId="0" fontId="11" fillId="0" borderId="18" xfId="74" applyFont="1" applyFill="1" applyBorder="1" applyAlignment="1">
      <alignment vertical="top" wrapText="1"/>
      <protection/>
    </xf>
    <xf numFmtId="181" fontId="11" fillId="0" borderId="18" xfId="84" applyNumberFormat="1" applyFont="1" applyFill="1" applyBorder="1" applyAlignment="1" applyProtection="1">
      <alignment vertical="top"/>
      <protection/>
    </xf>
    <xf numFmtId="181" fontId="11" fillId="0" borderId="19" xfId="84" applyNumberFormat="1" applyFont="1" applyFill="1" applyBorder="1" applyAlignment="1" applyProtection="1">
      <alignment vertical="top"/>
      <protection/>
    </xf>
    <xf numFmtId="49" fontId="7" fillId="0" borderId="20" xfId="74" applyNumberFormat="1" applyFont="1" applyFill="1" applyBorder="1" applyAlignment="1">
      <alignment horizontal="center" vertical="top"/>
      <protection/>
    </xf>
    <xf numFmtId="0" fontId="11" fillId="0" borderId="11" xfId="74" applyFont="1" applyFill="1" applyBorder="1" applyAlignment="1">
      <alignment vertical="top" wrapText="1"/>
      <protection/>
    </xf>
    <xf numFmtId="181" fontId="11" fillId="0" borderId="11" xfId="84" applyNumberFormat="1" applyFont="1" applyFill="1" applyBorder="1" applyAlignment="1" applyProtection="1">
      <alignment vertical="top"/>
      <protection/>
    </xf>
    <xf numFmtId="181" fontId="11" fillId="0" borderId="21" xfId="84" applyNumberFormat="1" applyFont="1" applyFill="1" applyBorder="1" applyAlignment="1" applyProtection="1">
      <alignment vertical="top"/>
      <protection/>
    </xf>
    <xf numFmtId="181" fontId="11" fillId="0" borderId="11" xfId="84" applyNumberFormat="1" applyFont="1" applyFill="1" applyBorder="1" applyAlignment="1" applyProtection="1">
      <alignment vertical="top"/>
      <protection locked="0"/>
    </xf>
    <xf numFmtId="181" fontId="11" fillId="0" borderId="21" xfId="84" applyNumberFormat="1" applyFont="1" applyFill="1" applyBorder="1" applyAlignment="1" applyProtection="1">
      <alignment vertical="top"/>
      <protection locked="0"/>
    </xf>
    <xf numFmtId="0" fontId="7" fillId="0" borderId="0" xfId="73" applyFont="1" applyFill="1" applyProtection="1">
      <alignment/>
      <protection/>
    </xf>
    <xf numFmtId="0" fontId="7" fillId="0" borderId="0" xfId="73" applyFont="1" applyFill="1" applyProtection="1">
      <alignment/>
      <protection locked="0"/>
    </xf>
    <xf numFmtId="0" fontId="7" fillId="0" borderId="11" xfId="73" applyNumberFormat="1" applyFont="1" applyFill="1" applyBorder="1" applyAlignment="1" applyProtection="1">
      <alignment horizontal="left" vertical="center" wrapText="1"/>
      <protection/>
    </xf>
    <xf numFmtId="2" fontId="11" fillId="0" borderId="11" xfId="84" applyNumberFormat="1" applyFont="1" applyFill="1" applyBorder="1" applyAlignment="1" applyProtection="1">
      <alignment vertical="top"/>
      <protection/>
    </xf>
    <xf numFmtId="173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NumberFormat="1" applyFont="1" applyFill="1" applyAlignment="1" applyProtection="1">
      <alignment horizontal="center"/>
      <protection hidden="1"/>
    </xf>
    <xf numFmtId="0" fontId="8" fillId="0" borderId="0" xfId="53" applyNumberFormat="1" applyFont="1" applyFill="1" applyBorder="1" applyAlignment="1" applyProtection="1">
      <alignment horizontal="centerContinuous" vertical="top"/>
      <protection hidden="1"/>
    </xf>
    <xf numFmtId="0" fontId="8" fillId="0" borderId="0" xfId="53" applyNumberFormat="1" applyFont="1" applyFill="1" applyBorder="1" applyAlignment="1" applyProtection="1">
      <alignment horizontal="right"/>
      <protection hidden="1"/>
    </xf>
    <xf numFmtId="0" fontId="8" fillId="0" borderId="0" xfId="53" applyNumberFormat="1" applyFont="1" applyFill="1" applyBorder="1" applyAlignment="1" applyProtection="1">
      <alignment horizontal="right" vertical="center"/>
      <protection hidden="1"/>
    </xf>
    <xf numFmtId="173" fontId="9" fillId="0" borderId="11" xfId="53" applyNumberFormat="1" applyFont="1" applyFill="1" applyBorder="1" applyAlignment="1" applyProtection="1">
      <alignment horizontal="center" vertical="center"/>
      <protection hidden="1"/>
    </xf>
    <xf numFmtId="4" fontId="7" fillId="0" borderId="0" xfId="85" applyNumberFormat="1" applyFont="1" applyFill="1" applyAlignment="1" applyProtection="1">
      <alignment vertical="center"/>
      <protection/>
    </xf>
    <xf numFmtId="4" fontId="7" fillId="0" borderId="0" xfId="85" applyNumberFormat="1" applyFont="1" applyFill="1" applyAlignment="1" applyProtection="1">
      <alignment horizontal="right" vertical="center"/>
      <protection locked="0"/>
    </xf>
    <xf numFmtId="181" fontId="7" fillId="0" borderId="0" xfId="85" applyNumberFormat="1" applyFont="1" applyFill="1" applyAlignment="1" applyProtection="1">
      <alignment vertical="center"/>
      <protection/>
    </xf>
    <xf numFmtId="0" fontId="7" fillId="0" borderId="0" xfId="70" applyFont="1" applyFill="1" applyProtection="1">
      <alignment/>
      <protection/>
    </xf>
    <xf numFmtId="181" fontId="21" fillId="0" borderId="0" xfId="84" applyNumberFormat="1" applyFont="1" applyFill="1" applyAlignment="1" applyProtection="1">
      <alignment/>
      <protection/>
    </xf>
    <xf numFmtId="181" fontId="21" fillId="0" borderId="0" xfId="84" applyNumberFormat="1" applyFont="1" applyFill="1" applyAlignment="1" applyProtection="1">
      <alignment/>
      <protection locked="0"/>
    </xf>
    <xf numFmtId="181" fontId="21" fillId="0" borderId="0" xfId="84" applyNumberFormat="1" applyFont="1" applyFill="1" applyAlignment="1" applyProtection="1">
      <alignment horizontal="right"/>
      <protection locked="0"/>
    </xf>
    <xf numFmtId="0" fontId="8" fillId="0" borderId="0" xfId="70" applyFont="1" applyFill="1" applyProtection="1">
      <alignment/>
      <protection/>
    </xf>
    <xf numFmtId="181" fontId="22" fillId="0" borderId="0" xfId="84" applyNumberFormat="1" applyFont="1" applyFill="1" applyAlignment="1" applyProtection="1">
      <alignment/>
      <protection/>
    </xf>
    <xf numFmtId="181" fontId="22" fillId="0" borderId="0" xfId="84" applyNumberFormat="1" applyFont="1" applyFill="1" applyAlignment="1" applyProtection="1">
      <alignment/>
      <protection locked="0"/>
    </xf>
    <xf numFmtId="4" fontId="5" fillId="0" borderId="0" xfId="53" applyNumberFormat="1" applyFont="1" applyFill="1" applyAlignment="1" applyProtection="1">
      <alignment vertical="center"/>
      <protection hidden="1"/>
    </xf>
    <xf numFmtId="4" fontId="5" fillId="0" borderId="0" xfId="53" applyNumberFormat="1" applyFont="1" applyFill="1" applyAlignment="1" applyProtection="1">
      <alignment horizontal="right" vertical="center"/>
      <protection hidden="1"/>
    </xf>
    <xf numFmtId="4" fontId="7" fillId="0" borderId="0" xfId="53" applyNumberFormat="1" applyFont="1" applyFill="1" applyAlignment="1" applyProtection="1">
      <alignment vertical="center"/>
      <protection hidden="1"/>
    </xf>
    <xf numFmtId="0" fontId="7" fillId="0" borderId="0" xfId="53" applyNumberFormat="1" applyFont="1" applyFill="1" applyAlignment="1" applyProtection="1">
      <alignment vertical="center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7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177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6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2" fontId="8" fillId="0" borderId="11" xfId="53" applyNumberFormat="1" applyFont="1" applyFill="1" applyBorder="1" applyAlignment="1" applyProtection="1">
      <alignment horizontal="right" vertical="center"/>
      <protection hidden="1"/>
    </xf>
    <xf numFmtId="0" fontId="4" fillId="0" borderId="21" xfId="53" applyNumberFormat="1" applyFont="1" applyFill="1" applyBorder="1" applyAlignment="1" applyProtection="1">
      <alignment/>
      <protection hidden="1"/>
    </xf>
    <xf numFmtId="187" fontId="11" fillId="0" borderId="11" xfId="84" applyNumberFormat="1" applyFont="1" applyFill="1" applyBorder="1" applyAlignment="1" applyProtection="1">
      <alignment vertical="top"/>
      <protection/>
    </xf>
    <xf numFmtId="49" fontId="7" fillId="0" borderId="22" xfId="74" applyNumberFormat="1" applyFont="1" applyFill="1" applyBorder="1" applyAlignment="1">
      <alignment horizontal="center" vertical="top"/>
      <protection/>
    </xf>
    <xf numFmtId="0" fontId="11" fillId="0" borderId="23" xfId="74" applyFont="1" applyFill="1" applyBorder="1" applyAlignment="1">
      <alignment vertical="top" wrapText="1"/>
      <protection/>
    </xf>
    <xf numFmtId="0" fontId="2" fillId="0" borderId="0" xfId="53" applyFill="1" applyProtection="1">
      <alignment/>
      <protection hidden="1"/>
    </xf>
    <xf numFmtId="0" fontId="2" fillId="0" borderId="0" xfId="53" applyFill="1">
      <alignment/>
      <protection/>
    </xf>
    <xf numFmtId="0" fontId="2" fillId="0" borderId="0" xfId="53" applyFill="1" applyBorder="1">
      <alignment/>
      <protection/>
    </xf>
    <xf numFmtId="0" fontId="2" fillId="0" borderId="0" xfId="53" applyFont="1" applyFill="1">
      <alignment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/>
    </xf>
    <xf numFmtId="0" fontId="2" fillId="0" borderId="24" xfId="53" applyFill="1" applyBorder="1">
      <alignment/>
      <protection/>
    </xf>
    <xf numFmtId="4" fontId="7" fillId="0" borderId="0" xfId="73" applyNumberFormat="1" applyFont="1" applyFill="1" applyAlignment="1">
      <alignment vertical="center"/>
      <protection/>
    </xf>
    <xf numFmtId="0" fontId="7" fillId="0" borderId="0" xfId="73" applyFont="1" applyFill="1">
      <alignment/>
      <protection/>
    </xf>
    <xf numFmtId="0" fontId="5" fillId="0" borderId="0" xfId="73" applyFont="1" applyFill="1">
      <alignment/>
      <protection/>
    </xf>
    <xf numFmtId="0" fontId="18" fillId="0" borderId="11" xfId="73" applyFont="1" applyFill="1" applyBorder="1" applyAlignment="1">
      <alignment horizontal="left" vertical="top" wrapText="1"/>
      <protection/>
    </xf>
    <xf numFmtId="4" fontId="18" fillId="0" borderId="11" xfId="73" applyNumberFormat="1" applyFont="1" applyFill="1" applyBorder="1" applyAlignment="1">
      <alignment horizontal="center" vertical="center" wrapText="1"/>
      <protection/>
    </xf>
    <xf numFmtId="0" fontId="17" fillId="0" borderId="11" xfId="73" applyFont="1" applyFill="1" applyBorder="1" applyAlignment="1">
      <alignment horizontal="left" vertical="top" wrapText="1"/>
      <protection/>
    </xf>
    <xf numFmtId="4" fontId="17" fillId="0" borderId="11" xfId="73" applyNumberFormat="1" applyFont="1" applyFill="1" applyBorder="1" applyAlignment="1">
      <alignment horizontal="center" vertical="center" wrapText="1"/>
      <protection/>
    </xf>
    <xf numFmtId="0" fontId="5" fillId="0" borderId="11" xfId="73" applyNumberFormat="1" applyFont="1" applyFill="1" applyBorder="1" applyAlignment="1" applyProtection="1">
      <alignment horizontal="left" vertical="center" wrapText="1"/>
      <protection/>
    </xf>
    <xf numFmtId="0" fontId="18" fillId="0" borderId="11" xfId="73" applyFont="1" applyFill="1" applyBorder="1" applyAlignment="1">
      <alignment horizontal="left" vertical="center" wrapText="1"/>
      <protection/>
    </xf>
    <xf numFmtId="0" fontId="19" fillId="0" borderId="11" xfId="73" applyFont="1" applyFill="1" applyBorder="1" applyAlignment="1">
      <alignment horizontal="left" vertical="top" wrapText="1"/>
      <protection/>
    </xf>
    <xf numFmtId="4" fontId="19" fillId="0" borderId="11" xfId="73" applyNumberFormat="1" applyFont="1" applyFill="1" applyBorder="1" applyAlignment="1">
      <alignment horizontal="center" vertical="center" wrapText="1"/>
      <protection/>
    </xf>
    <xf numFmtId="0" fontId="7" fillId="0" borderId="11" xfId="73" applyFont="1" applyFill="1" applyBorder="1" applyAlignment="1">
      <alignment horizontal="left" vertical="top" wrapText="1"/>
      <protection/>
    </xf>
    <xf numFmtId="0" fontId="7" fillId="0" borderId="11" xfId="70" applyFont="1" applyFill="1" applyBorder="1" applyAlignment="1">
      <alignment vertical="top" wrapText="1"/>
      <protection/>
    </xf>
    <xf numFmtId="0" fontId="7" fillId="0" borderId="0" xfId="73" applyFont="1" applyFill="1" applyAlignment="1">
      <alignment vertical="center"/>
      <protection/>
    </xf>
    <xf numFmtId="0" fontId="9" fillId="0" borderId="25" xfId="70" applyFont="1" applyFill="1" applyBorder="1" applyAlignment="1" applyProtection="1">
      <alignment horizontal="center" vertical="center"/>
      <protection/>
    </xf>
    <xf numFmtId="0" fontId="9" fillId="0" borderId="26" xfId="70" applyFont="1" applyFill="1" applyBorder="1" applyAlignment="1">
      <alignment horizontal="center" vertical="center" wrapText="1"/>
      <protection/>
    </xf>
    <xf numFmtId="181" fontId="20" fillId="0" borderId="26" xfId="84" applyNumberFormat="1" applyFont="1" applyFill="1" applyBorder="1" applyAlignment="1" applyProtection="1">
      <alignment horizontal="center" vertical="center" wrapText="1"/>
      <protection/>
    </xf>
    <xf numFmtId="181" fontId="20" fillId="0" borderId="26" xfId="84" applyNumberFormat="1" applyFont="1" applyFill="1" applyBorder="1" applyAlignment="1" applyProtection="1">
      <alignment horizontal="center" vertical="center" wrapText="1"/>
      <protection locked="0"/>
    </xf>
    <xf numFmtId="181" fontId="20" fillId="0" borderId="27" xfId="84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73" applyFont="1" applyFill="1" applyBorder="1" applyAlignment="1">
      <alignment horizontal="center" vertical="center" wrapText="1"/>
      <protection/>
    </xf>
    <xf numFmtId="2" fontId="18" fillId="0" borderId="11" xfId="73" applyNumberFormat="1" applyFont="1" applyFill="1" applyBorder="1" applyAlignment="1">
      <alignment horizontal="center" vertical="center" wrapText="1"/>
      <protection/>
    </xf>
    <xf numFmtId="0" fontId="17" fillId="0" borderId="11" xfId="73" applyFont="1" applyFill="1" applyBorder="1" applyAlignment="1">
      <alignment horizontal="center" vertical="center" wrapText="1"/>
      <protection/>
    </xf>
    <xf numFmtId="1" fontId="23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left" vertical="top" wrapText="1"/>
    </xf>
    <xf numFmtId="2" fontId="23" fillId="0" borderId="11" xfId="0" applyNumberFormat="1" applyFont="1" applyFill="1" applyBorder="1" applyAlignment="1">
      <alignment horizontal="center" wrapText="1"/>
    </xf>
    <xf numFmtId="49" fontId="5" fillId="0" borderId="11" xfId="73" applyNumberFormat="1" applyFont="1" applyFill="1" applyBorder="1" applyAlignment="1" applyProtection="1">
      <alignment horizontal="center"/>
      <protection/>
    </xf>
    <xf numFmtId="49" fontId="7" fillId="0" borderId="11" xfId="73" applyNumberFormat="1" applyFont="1" applyFill="1" applyBorder="1" applyAlignment="1" applyProtection="1">
      <alignment horizontal="center"/>
      <protection/>
    </xf>
    <xf numFmtId="0" fontId="19" fillId="0" borderId="11" xfId="73" applyFont="1" applyFill="1" applyBorder="1" applyAlignment="1">
      <alignment horizontal="center" vertical="center" wrapText="1"/>
      <protection/>
    </xf>
    <xf numFmtId="0" fontId="17" fillId="0" borderId="11" xfId="0" applyFont="1" applyFill="1" applyBorder="1" applyAlignment="1">
      <alignment horizontal="left" vertical="top" wrapText="1"/>
    </xf>
    <xf numFmtId="0" fontId="18" fillId="0" borderId="11" xfId="73" applyFont="1" applyFill="1" applyBorder="1" applyAlignment="1">
      <alignment wrapText="1"/>
      <protection/>
    </xf>
    <xf numFmtId="0" fontId="6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53" applyNumberFormat="1" applyFont="1" applyFill="1" applyBorder="1" applyAlignment="1" applyProtection="1">
      <alignment horizontal="center" vertical="center"/>
      <protection hidden="1"/>
    </xf>
    <xf numFmtId="178" fontId="25" fillId="0" borderId="30" xfId="53" applyNumberFormat="1" applyFont="1" applyFill="1" applyBorder="1" applyAlignment="1" applyProtection="1">
      <alignment horizontal="left" vertical="center" wrapText="1"/>
      <protection hidden="1"/>
    </xf>
    <xf numFmtId="178" fontId="25" fillId="0" borderId="31" xfId="53" applyNumberFormat="1" applyFont="1" applyFill="1" applyBorder="1" applyAlignment="1" applyProtection="1">
      <alignment horizontal="left" vertical="center" wrapText="1"/>
      <protection hidden="1"/>
    </xf>
    <xf numFmtId="178" fontId="25" fillId="0" borderId="32" xfId="53" applyNumberFormat="1" applyFont="1" applyFill="1" applyBorder="1" applyAlignment="1" applyProtection="1">
      <alignment horizontal="left" vertical="center" wrapText="1"/>
      <protection hidden="1"/>
    </xf>
    <xf numFmtId="0" fontId="27" fillId="0" borderId="33" xfId="53" applyNumberFormat="1" applyFont="1" applyFill="1" applyBorder="1" applyAlignment="1" applyProtection="1">
      <alignment horizontal="centerContinuous"/>
      <protection hidden="1"/>
    </xf>
    <xf numFmtId="0" fontId="4" fillId="0" borderId="16" xfId="53" applyNumberFormat="1" applyFont="1" applyFill="1" applyBorder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53" applyNumberFormat="1" applyFont="1" applyFill="1" applyBorder="1" applyAlignment="1" applyProtection="1">
      <alignment horizontal="centerContinuous" vertical="center" wrapText="1"/>
      <protection hidden="1"/>
    </xf>
    <xf numFmtId="0" fontId="25" fillId="0" borderId="11" xfId="53" applyNumberFormat="1" applyFont="1" applyFill="1" applyBorder="1" applyAlignment="1" applyProtection="1">
      <alignment horizontal="center" vertical="center"/>
      <protection hidden="1"/>
    </xf>
    <xf numFmtId="0" fontId="9" fillId="0" borderId="11" xfId="53" applyNumberFormat="1" applyFont="1" applyFill="1" applyBorder="1" applyAlignment="1" applyProtection="1">
      <alignment horizontal="center" vertical="center"/>
      <protection hidden="1"/>
    </xf>
    <xf numFmtId="0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1" xfId="53" applyNumberFormat="1" applyFont="1" applyFill="1" applyBorder="1" applyAlignment="1" applyProtection="1">
      <alignment horizontal="center" vertical="center"/>
      <protection hidden="1"/>
    </xf>
    <xf numFmtId="173" fontId="26" fillId="0" borderId="11" xfId="53" applyNumberFormat="1" applyFont="1" applyFill="1" applyBorder="1" applyAlignment="1" applyProtection="1">
      <alignment horizontal="center" vertical="center"/>
      <protection hidden="1"/>
    </xf>
    <xf numFmtId="175" fontId="26" fillId="0" borderId="11" xfId="53" applyNumberFormat="1" applyFont="1" applyFill="1" applyBorder="1" applyAlignment="1" applyProtection="1">
      <alignment horizontal="center" vertical="center"/>
      <protection hidden="1"/>
    </xf>
    <xf numFmtId="176" fontId="5" fillId="0" borderId="11" xfId="53" applyNumberFormat="1" applyFont="1" applyFill="1" applyBorder="1" applyAlignment="1" applyProtection="1">
      <alignment horizontal="center" vertical="center"/>
      <protection hidden="1"/>
    </xf>
    <xf numFmtId="1" fontId="26" fillId="0" borderId="11" xfId="53" applyNumberFormat="1" applyFont="1" applyFill="1" applyBorder="1" applyAlignment="1" applyProtection="1">
      <alignment horizontal="center" vertical="center"/>
      <protection hidden="1"/>
    </xf>
    <xf numFmtId="174" fontId="26" fillId="0" borderId="11" xfId="53" applyNumberFormat="1" applyFont="1" applyFill="1" applyBorder="1" applyAlignment="1" applyProtection="1">
      <alignment horizontal="center" vertical="center"/>
      <protection hidden="1"/>
    </xf>
    <xf numFmtId="173" fontId="5" fillId="0" borderId="11" xfId="53" applyNumberFormat="1" applyFont="1" applyFill="1" applyBorder="1" applyAlignment="1" applyProtection="1">
      <alignment horizontal="center" vertical="center"/>
      <protection hidden="1"/>
    </xf>
    <xf numFmtId="172" fontId="26" fillId="0" borderId="11" xfId="53" applyNumberFormat="1" applyFont="1" applyFill="1" applyBorder="1" applyAlignment="1" applyProtection="1">
      <alignment horizontal="right" vertical="center"/>
      <protection hidden="1"/>
    </xf>
    <xf numFmtId="173" fontId="25" fillId="0" borderId="11" xfId="53" applyNumberFormat="1" applyFont="1" applyFill="1" applyBorder="1" applyAlignment="1" applyProtection="1">
      <alignment horizontal="left" vertical="center" wrapText="1"/>
      <protection hidden="1"/>
    </xf>
    <xf numFmtId="176" fontId="7" fillId="0" borderId="11" xfId="53" applyNumberFormat="1" applyFont="1" applyFill="1" applyBorder="1" applyAlignment="1" applyProtection="1">
      <alignment horizontal="center" vertical="center"/>
      <protection hidden="1"/>
    </xf>
    <xf numFmtId="1" fontId="9" fillId="0" borderId="11" xfId="53" applyNumberFormat="1" applyFont="1" applyFill="1" applyBorder="1" applyAlignment="1" applyProtection="1">
      <alignment horizontal="center" vertical="center"/>
      <protection hidden="1"/>
    </xf>
    <xf numFmtId="174" fontId="9" fillId="0" borderId="11" xfId="53" applyNumberFormat="1" applyFont="1" applyFill="1" applyBorder="1" applyAlignment="1" applyProtection="1">
      <alignment horizontal="center" vertical="center"/>
      <protection hidden="1"/>
    </xf>
    <xf numFmtId="173" fontId="7" fillId="0" borderId="11" xfId="53" applyNumberFormat="1" applyFont="1" applyFill="1" applyBorder="1" applyAlignment="1" applyProtection="1">
      <alignment horizontal="center" vertical="center"/>
      <protection hidden="1"/>
    </xf>
    <xf numFmtId="172" fontId="9" fillId="0" borderId="11" xfId="53" applyNumberFormat="1" applyFont="1" applyFill="1" applyBorder="1" applyAlignment="1" applyProtection="1">
      <alignment horizontal="right" vertical="center"/>
      <protection hidden="1"/>
    </xf>
    <xf numFmtId="174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7" fillId="0" borderId="11" xfId="53" applyNumberFormat="1" applyFont="1" applyFill="1" applyBorder="1" applyAlignment="1" applyProtection="1">
      <alignment horizontal="centerContinuous"/>
      <protection hidden="1"/>
    </xf>
    <xf numFmtId="0" fontId="7" fillId="0" borderId="11" xfId="53" applyNumberFormat="1" applyFont="1" applyFill="1" applyBorder="1" applyAlignment="1" applyProtection="1">
      <alignment horizontal="centerContinuous"/>
      <protection hidden="1"/>
    </xf>
    <xf numFmtId="0" fontId="7" fillId="0" borderId="11" xfId="53" applyNumberFormat="1" applyFont="1" applyFill="1" applyBorder="1" applyAlignment="1" applyProtection="1">
      <alignment/>
      <protection hidden="1"/>
    </xf>
    <xf numFmtId="179" fontId="7" fillId="0" borderId="11" xfId="53" applyNumberFormat="1" applyFont="1" applyFill="1" applyBorder="1" applyAlignment="1" applyProtection="1">
      <alignment/>
      <protection hidden="1"/>
    </xf>
    <xf numFmtId="172" fontId="7" fillId="0" borderId="11" xfId="53" applyNumberFormat="1" applyFont="1" applyFill="1" applyBorder="1" applyAlignment="1" applyProtection="1">
      <alignment horizontal="right" vertical="center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/>
      <protection hidden="1"/>
    </xf>
    <xf numFmtId="0" fontId="5" fillId="0" borderId="11" xfId="53" applyNumberFormat="1" applyFont="1" applyFill="1" applyBorder="1" applyAlignment="1" applyProtection="1">
      <alignment/>
      <protection hidden="1"/>
    </xf>
    <xf numFmtId="172" fontId="5" fillId="0" borderId="11" xfId="53" applyNumberFormat="1" applyFont="1" applyFill="1" applyBorder="1" applyAlignment="1" applyProtection="1">
      <alignment/>
      <protection hidden="1"/>
    </xf>
    <xf numFmtId="172" fontId="9" fillId="0" borderId="11" xfId="53" applyNumberFormat="1" applyFont="1" applyFill="1" applyBorder="1" applyAlignment="1" applyProtection="1">
      <alignment vertical="center"/>
      <protection hidden="1"/>
    </xf>
    <xf numFmtId="0" fontId="8" fillId="0" borderId="16" xfId="53" applyNumberFormat="1" applyFont="1" applyFill="1" applyBorder="1" applyAlignment="1" applyProtection="1">
      <alignment horizontal="center" vertical="center"/>
      <protection hidden="1"/>
    </xf>
    <xf numFmtId="173" fontId="8" fillId="0" borderId="34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30" xfId="53" applyNumberFormat="1" applyFont="1" applyFill="1" applyBorder="1" applyAlignment="1" applyProtection="1">
      <alignment horizontal="left" vertical="center" wrapText="1"/>
      <protection hidden="1"/>
    </xf>
    <xf numFmtId="0" fontId="13" fillId="0" borderId="11" xfId="53" applyNumberFormat="1" applyFont="1" applyFill="1" applyBorder="1" applyAlignment="1" applyProtection="1">
      <alignment horizontal="center" vertical="center"/>
      <protection hidden="1"/>
    </xf>
    <xf numFmtId="176" fontId="8" fillId="0" borderId="11" xfId="53" applyNumberFormat="1" applyFont="1" applyFill="1" applyBorder="1" applyAlignment="1" applyProtection="1">
      <alignment horizontal="center" vertical="center"/>
      <protection hidden="1"/>
    </xf>
    <xf numFmtId="180" fontId="9" fillId="0" borderId="11" xfId="53" applyNumberFormat="1" applyFont="1" applyFill="1" applyBorder="1" applyAlignment="1" applyProtection="1">
      <alignment horizontal="right" vertical="center"/>
      <protection hidden="1"/>
    </xf>
    <xf numFmtId="180" fontId="8" fillId="0" borderId="11" xfId="53" applyNumberFormat="1" applyFont="1" applyFill="1" applyBorder="1" applyAlignment="1" applyProtection="1">
      <alignment horizontal="right" vertical="center"/>
      <protection hidden="1"/>
    </xf>
    <xf numFmtId="0" fontId="8" fillId="0" borderId="11" xfId="53" applyNumberFormat="1" applyFont="1" applyFill="1" applyBorder="1" applyAlignment="1" applyProtection="1">
      <alignment/>
      <protection hidden="1"/>
    </xf>
    <xf numFmtId="0" fontId="9" fillId="0" borderId="11" xfId="53" applyNumberFormat="1" applyFont="1" applyFill="1" applyBorder="1" applyAlignment="1" applyProtection="1">
      <alignment/>
      <protection hidden="1"/>
    </xf>
    <xf numFmtId="172" fontId="9" fillId="0" borderId="11" xfId="53" applyNumberFormat="1" applyFont="1" applyFill="1" applyBorder="1" applyAlignment="1" applyProtection="1">
      <alignment/>
      <protection hidden="1"/>
    </xf>
    <xf numFmtId="180" fontId="9" fillId="0" borderId="11" xfId="53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Alignment="1">
      <alignment horizontal="center"/>
    </xf>
    <xf numFmtId="4" fontId="7" fillId="0" borderId="0" xfId="53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Alignment="1">
      <alignment horizontal="center"/>
    </xf>
    <xf numFmtId="177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176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7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/>
      <protection hidden="1"/>
    </xf>
    <xf numFmtId="173" fontId="26" fillId="0" borderId="11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11" xfId="53" applyNumberFormat="1" applyFont="1" applyFill="1" applyBorder="1" applyAlignment="1" applyProtection="1">
      <alignment horizontal="center" vertical="center"/>
      <protection hidden="1"/>
    </xf>
    <xf numFmtId="173" fontId="9" fillId="0" borderId="11" xfId="53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vertical="center" wrapText="1"/>
    </xf>
    <xf numFmtId="0" fontId="13" fillId="0" borderId="11" xfId="53" applyNumberFormat="1" applyFont="1" applyFill="1" applyBorder="1" applyAlignment="1" applyProtection="1">
      <alignment horizontal="center" vertical="center"/>
      <protection hidden="1"/>
    </xf>
    <xf numFmtId="0" fontId="9" fillId="0" borderId="0" xfId="70" applyFont="1" applyFill="1" applyAlignment="1" applyProtection="1">
      <alignment horizontal="center"/>
      <protection/>
    </xf>
    <xf numFmtId="0" fontId="8" fillId="0" borderId="0" xfId="53" applyNumberFormat="1" applyFont="1" applyFill="1" applyAlignment="1" applyProtection="1">
      <alignment horizontal="left"/>
      <protection hidden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8" xfId="73"/>
    <cellStyle name="Обычный_источники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view="pageBreakPreview" zoomScaleNormal="120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0.13671875" style="89" customWidth="1"/>
    <col min="2" max="2" width="20.421875" style="101" customWidth="1"/>
    <col min="3" max="3" width="46.421875" style="89" customWidth="1"/>
    <col min="4" max="4" width="11.7109375" style="88" customWidth="1"/>
    <col min="5" max="5" width="14.8515625" style="88" customWidth="1"/>
    <col min="6" max="6" width="16.57421875" style="88" customWidth="1"/>
    <col min="7" max="7" width="11.140625" style="88" customWidth="1"/>
    <col min="8" max="8" width="13.140625" style="101" customWidth="1"/>
    <col min="9" max="9" width="11.57421875" style="101" customWidth="1"/>
    <col min="10" max="16384" width="9.140625" style="89" customWidth="1"/>
  </cols>
  <sheetData>
    <row r="1" spans="2:10" ht="15" customHeight="1">
      <c r="B1" s="46"/>
      <c r="C1" s="46"/>
      <c r="G1" s="170" t="s">
        <v>322</v>
      </c>
      <c r="H1" s="170"/>
      <c r="I1" s="170"/>
      <c r="J1" s="47"/>
    </row>
    <row r="2" spans="2:10" ht="15" customHeight="1">
      <c r="B2" s="46"/>
      <c r="C2" s="46"/>
      <c r="G2" s="170" t="s">
        <v>149</v>
      </c>
      <c r="H2" s="170"/>
      <c r="I2" s="170"/>
      <c r="J2" s="47"/>
    </row>
    <row r="3" spans="2:10" ht="12.75" customHeight="1">
      <c r="B3" s="46"/>
      <c r="C3" s="46"/>
      <c r="G3" s="170" t="s">
        <v>148</v>
      </c>
      <c r="H3" s="170"/>
      <c r="I3" s="170"/>
      <c r="J3" s="47"/>
    </row>
    <row r="4" spans="2:10" ht="15" customHeight="1">
      <c r="B4" s="46"/>
      <c r="C4" s="46"/>
      <c r="G4" s="170" t="s">
        <v>323</v>
      </c>
      <c r="H4" s="170"/>
      <c r="I4" s="170"/>
      <c r="J4" s="47"/>
    </row>
    <row r="5" spans="2:10" ht="12.75" customHeight="1">
      <c r="B5" s="46"/>
      <c r="C5" s="46"/>
      <c r="G5" s="170" t="s">
        <v>427</v>
      </c>
      <c r="H5" s="170"/>
      <c r="I5" s="170"/>
      <c r="J5" s="47"/>
    </row>
    <row r="6" spans="2:10" ht="12.75" customHeight="1">
      <c r="B6" s="46"/>
      <c r="C6" s="46"/>
      <c r="D6" s="56"/>
      <c r="E6" s="66"/>
      <c r="F6" s="67"/>
      <c r="G6" s="68"/>
      <c r="H6" s="69"/>
      <c r="I6" s="69"/>
      <c r="J6" s="47"/>
    </row>
    <row r="7" spans="2:10" ht="15.75">
      <c r="B7" s="171" t="s">
        <v>424</v>
      </c>
      <c r="C7" s="171"/>
      <c r="D7" s="171"/>
      <c r="E7" s="171"/>
      <c r="F7" s="171"/>
      <c r="G7" s="171"/>
      <c r="H7" s="171"/>
      <c r="I7" s="171"/>
      <c r="J7" s="47"/>
    </row>
    <row r="8" spans="2:10" ht="15.75">
      <c r="B8" s="171" t="s">
        <v>426</v>
      </c>
      <c r="C8" s="171"/>
      <c r="D8" s="171"/>
      <c r="E8" s="171"/>
      <c r="F8" s="171"/>
      <c r="G8" s="171"/>
      <c r="H8" s="171"/>
      <c r="I8" s="171"/>
      <c r="J8" s="47"/>
    </row>
    <row r="9" spans="2:10" ht="18" customHeight="1">
      <c r="B9" s="169" t="s">
        <v>425</v>
      </c>
      <c r="C9" s="169"/>
      <c r="D9" s="169"/>
      <c r="E9" s="169"/>
      <c r="F9" s="169"/>
      <c r="G9" s="169"/>
      <c r="H9" s="169"/>
      <c r="I9" s="169"/>
      <c r="J9" s="47"/>
    </row>
    <row r="10" spans="2:10" ht="19.5" customHeight="1">
      <c r="B10" s="46"/>
      <c r="C10" s="46"/>
      <c r="D10" s="56"/>
      <c r="G10" s="56"/>
      <c r="H10" s="58"/>
      <c r="I10" s="57" t="s">
        <v>147</v>
      </c>
      <c r="J10" s="47"/>
    </row>
    <row r="11" spans="2:10" ht="70.5" customHeight="1">
      <c r="B11" s="107" t="s">
        <v>207</v>
      </c>
      <c r="C11" s="107" t="s">
        <v>208</v>
      </c>
      <c r="D11" s="92" t="s">
        <v>411</v>
      </c>
      <c r="E11" s="92" t="s">
        <v>412</v>
      </c>
      <c r="F11" s="92" t="s">
        <v>413</v>
      </c>
      <c r="G11" s="92" t="s">
        <v>414</v>
      </c>
      <c r="H11" s="107" t="s">
        <v>415</v>
      </c>
      <c r="I11" s="107" t="s">
        <v>416</v>
      </c>
      <c r="J11" s="90"/>
    </row>
    <row r="12" spans="2:9" s="90" customFormat="1" ht="12.75">
      <c r="B12" s="107" t="s">
        <v>209</v>
      </c>
      <c r="C12" s="107" t="s">
        <v>210</v>
      </c>
      <c r="D12" s="92">
        <f>D13+D19+D25+D29+D40+D43+D47+D56+D62+D69+D72+D75</f>
        <v>3863128</v>
      </c>
      <c r="E12" s="92">
        <f>E13+E19+E25+E29+E40+E43+E47+E56+E62+E69+E72+E75</f>
        <v>5162748.63</v>
      </c>
      <c r="F12" s="92">
        <f>F13+F19+F25+F29+F40+F43+F47+F56+F62+F69+F72+F75</f>
        <v>5050801.0600000005</v>
      </c>
      <c r="G12" s="92">
        <f>E12-D12</f>
        <v>1299620.63</v>
      </c>
      <c r="H12" s="108">
        <f>F12*100/D12</f>
        <v>130.7438184807752</v>
      </c>
      <c r="I12" s="108">
        <f>F12*100/E12</f>
        <v>97.83162849824824</v>
      </c>
    </row>
    <row r="13" spans="2:9" s="90" customFormat="1" ht="12.75">
      <c r="B13" s="107" t="s">
        <v>211</v>
      </c>
      <c r="C13" s="91" t="s">
        <v>212</v>
      </c>
      <c r="D13" s="92">
        <f>D14</f>
        <v>2146000</v>
      </c>
      <c r="E13" s="92">
        <f>E14</f>
        <v>2600661.68</v>
      </c>
      <c r="F13" s="92">
        <f>F14</f>
        <v>2600661.68</v>
      </c>
      <c r="G13" s="92">
        <f aca="true" t="shared" si="0" ref="G13:G76">E13-D13</f>
        <v>454661.68000000017</v>
      </c>
      <c r="H13" s="108">
        <f>F13*100/D13</f>
        <v>121.18647157502332</v>
      </c>
      <c r="I13" s="108">
        <f>F13*100/E13</f>
        <v>100</v>
      </c>
    </row>
    <row r="14" spans="2:9" ht="12.75">
      <c r="B14" s="109" t="s">
        <v>213</v>
      </c>
      <c r="C14" s="93" t="s">
        <v>214</v>
      </c>
      <c r="D14" s="94">
        <f>D15+D17+D18+D16</f>
        <v>2146000</v>
      </c>
      <c r="E14" s="94">
        <f>E15+E17+E18+E16</f>
        <v>2600661.68</v>
      </c>
      <c r="F14" s="94">
        <f>F15+F17+F18+F16</f>
        <v>2600661.68</v>
      </c>
      <c r="G14" s="92">
        <f t="shared" si="0"/>
        <v>454661.68000000017</v>
      </c>
      <c r="H14" s="108">
        <f aca="true" t="shared" si="1" ref="H14:H52">F14*100/D14</f>
        <v>121.18647157502332</v>
      </c>
      <c r="I14" s="108">
        <f aca="true" t="shared" si="2" ref="I14:I68">F14*100/E14</f>
        <v>100</v>
      </c>
    </row>
    <row r="15" spans="2:9" ht="78.75" customHeight="1">
      <c r="B15" s="109" t="s">
        <v>215</v>
      </c>
      <c r="C15" s="93" t="s">
        <v>216</v>
      </c>
      <c r="D15" s="94">
        <v>2146000</v>
      </c>
      <c r="E15" s="94">
        <v>2593093.62</v>
      </c>
      <c r="F15" s="94">
        <v>2593093.62</v>
      </c>
      <c r="G15" s="92">
        <f t="shared" si="0"/>
        <v>447093.6200000001</v>
      </c>
      <c r="H15" s="108">
        <f t="shared" si="1"/>
        <v>120.83381267474371</v>
      </c>
      <c r="I15" s="108">
        <f t="shared" si="2"/>
        <v>100</v>
      </c>
    </row>
    <row r="16" spans="2:9" ht="72.75" customHeight="1">
      <c r="B16" s="110">
        <v>10102010012100100</v>
      </c>
      <c r="C16" s="111" t="s">
        <v>396</v>
      </c>
      <c r="D16" s="94">
        <v>0</v>
      </c>
      <c r="E16" s="94">
        <v>2921.45</v>
      </c>
      <c r="F16" s="94">
        <v>2921.45</v>
      </c>
      <c r="G16" s="92">
        <f t="shared" si="0"/>
        <v>2921.45</v>
      </c>
      <c r="H16" s="108">
        <v>0</v>
      </c>
      <c r="I16" s="108">
        <f t="shared" si="2"/>
        <v>100</v>
      </c>
    </row>
    <row r="17" spans="2:9" ht="78.75" customHeight="1">
      <c r="B17" s="110">
        <v>10102010013000100</v>
      </c>
      <c r="C17" s="111" t="s">
        <v>397</v>
      </c>
      <c r="D17" s="94">
        <v>0</v>
      </c>
      <c r="E17" s="94">
        <v>64.11</v>
      </c>
      <c r="F17" s="94">
        <v>64.11</v>
      </c>
      <c r="G17" s="92">
        <f t="shared" si="0"/>
        <v>64.11</v>
      </c>
      <c r="H17" s="108">
        <v>0</v>
      </c>
      <c r="I17" s="108">
        <f t="shared" si="2"/>
        <v>100</v>
      </c>
    </row>
    <row r="18" spans="2:9" ht="41.25" customHeight="1">
      <c r="B18" s="109" t="s">
        <v>217</v>
      </c>
      <c r="C18" s="93" t="s">
        <v>218</v>
      </c>
      <c r="D18" s="94">
        <v>0</v>
      </c>
      <c r="E18" s="94">
        <v>4582.5</v>
      </c>
      <c r="F18" s="94">
        <v>4582.5</v>
      </c>
      <c r="G18" s="92">
        <f t="shared" si="0"/>
        <v>4582.5</v>
      </c>
      <c r="H18" s="108">
        <v>0</v>
      </c>
      <c r="I18" s="108">
        <f t="shared" si="2"/>
        <v>100</v>
      </c>
    </row>
    <row r="19" spans="2:9" s="90" customFormat="1" ht="38.25">
      <c r="B19" s="107" t="s">
        <v>219</v>
      </c>
      <c r="C19" s="91" t="s">
        <v>220</v>
      </c>
      <c r="D19" s="92">
        <f>D20</f>
        <v>986103.64</v>
      </c>
      <c r="E19" s="92">
        <f>E20</f>
        <v>1052372.48</v>
      </c>
      <c r="F19" s="92">
        <f>F20</f>
        <v>1065451.45</v>
      </c>
      <c r="G19" s="92">
        <f t="shared" si="0"/>
        <v>66268.83999999997</v>
      </c>
      <c r="H19" s="108">
        <f t="shared" si="1"/>
        <v>108.0465994426306</v>
      </c>
      <c r="I19" s="108">
        <f t="shared" si="2"/>
        <v>101.24280805974706</v>
      </c>
    </row>
    <row r="20" spans="2:9" ht="37.5" customHeight="1">
      <c r="B20" s="109" t="s">
        <v>221</v>
      </c>
      <c r="C20" s="93" t="s">
        <v>222</v>
      </c>
      <c r="D20" s="94">
        <f>D21+D22+D23+D24</f>
        <v>986103.64</v>
      </c>
      <c r="E20" s="94">
        <f>E21+E22+E23+E24</f>
        <v>1052372.48</v>
      </c>
      <c r="F20" s="94">
        <f>F21+F22+F23+F24</f>
        <v>1065451.45</v>
      </c>
      <c r="G20" s="92">
        <f t="shared" si="0"/>
        <v>66268.83999999997</v>
      </c>
      <c r="H20" s="108">
        <f t="shared" si="1"/>
        <v>108.0465994426306</v>
      </c>
      <c r="I20" s="108">
        <f t="shared" si="2"/>
        <v>101.24280805974706</v>
      </c>
    </row>
    <row r="21" spans="2:9" ht="76.5">
      <c r="B21" s="109" t="s">
        <v>223</v>
      </c>
      <c r="C21" s="93" t="s">
        <v>224</v>
      </c>
      <c r="D21" s="94">
        <v>367829.75</v>
      </c>
      <c r="E21" s="94">
        <v>458213.88</v>
      </c>
      <c r="F21" s="94">
        <v>474728.22</v>
      </c>
      <c r="G21" s="92">
        <f t="shared" si="0"/>
        <v>90384.13</v>
      </c>
      <c r="H21" s="108">
        <f t="shared" si="1"/>
        <v>129.06194237959272</v>
      </c>
      <c r="I21" s="108">
        <f t="shared" si="2"/>
        <v>103.60406803914364</v>
      </c>
    </row>
    <row r="22" spans="2:9" ht="89.25">
      <c r="B22" s="109" t="s">
        <v>225</v>
      </c>
      <c r="C22" s="93" t="s">
        <v>226</v>
      </c>
      <c r="D22" s="94">
        <v>2822.97</v>
      </c>
      <c r="E22" s="94">
        <v>4162.07</v>
      </c>
      <c r="F22" s="94">
        <v>4571.95</v>
      </c>
      <c r="G22" s="92">
        <f t="shared" si="0"/>
        <v>1339.1</v>
      </c>
      <c r="H22" s="108">
        <f t="shared" si="1"/>
        <v>161.95531656376087</v>
      </c>
      <c r="I22" s="108">
        <f t="shared" si="2"/>
        <v>109.84798429627565</v>
      </c>
    </row>
    <row r="23" spans="2:9" ht="76.5">
      <c r="B23" s="109" t="s">
        <v>227</v>
      </c>
      <c r="C23" s="93" t="s">
        <v>228</v>
      </c>
      <c r="D23" s="94">
        <v>672332.88</v>
      </c>
      <c r="E23" s="94">
        <v>691560.35</v>
      </c>
      <c r="F23" s="94">
        <v>692517.33</v>
      </c>
      <c r="G23" s="92">
        <f t="shared" si="0"/>
        <v>19227.469999999972</v>
      </c>
      <c r="H23" s="108">
        <f t="shared" si="1"/>
        <v>103.00215125578865</v>
      </c>
      <c r="I23" s="108">
        <f t="shared" si="2"/>
        <v>100.13837982469643</v>
      </c>
    </row>
    <row r="24" spans="2:9" ht="52.5" customHeight="1">
      <c r="B24" s="109" t="s">
        <v>229</v>
      </c>
      <c r="C24" s="93" t="s">
        <v>230</v>
      </c>
      <c r="D24" s="94">
        <v>-56881.96</v>
      </c>
      <c r="E24" s="94">
        <v>-101563.82</v>
      </c>
      <c r="F24" s="94">
        <v>-106366.05</v>
      </c>
      <c r="G24" s="92">
        <f t="shared" si="0"/>
        <v>-44681.86000000001</v>
      </c>
      <c r="H24" s="108">
        <f t="shared" si="1"/>
        <v>186.99434759280447</v>
      </c>
      <c r="I24" s="108">
        <f t="shared" si="2"/>
        <v>104.728288085265</v>
      </c>
    </row>
    <row r="25" spans="2:9" s="90" customFormat="1" ht="12.75">
      <c r="B25" s="107" t="s">
        <v>231</v>
      </c>
      <c r="C25" s="91" t="s">
        <v>232</v>
      </c>
      <c r="D25" s="92">
        <f>D26</f>
        <v>14000</v>
      </c>
      <c r="E25" s="92">
        <f>E26</f>
        <v>14280.65</v>
      </c>
      <c r="F25" s="92">
        <f>F26</f>
        <v>787.15</v>
      </c>
      <c r="G25" s="92">
        <f t="shared" si="0"/>
        <v>280.64999999999964</v>
      </c>
      <c r="H25" s="108">
        <f t="shared" si="1"/>
        <v>5.6225</v>
      </c>
      <c r="I25" s="108">
        <f t="shared" si="2"/>
        <v>5.5120040054199215</v>
      </c>
    </row>
    <row r="26" spans="2:9" ht="12.75">
      <c r="B26" s="109" t="s">
        <v>233</v>
      </c>
      <c r="C26" s="93" t="s">
        <v>234</v>
      </c>
      <c r="D26" s="94">
        <v>14000</v>
      </c>
      <c r="E26" s="94">
        <f>E27+E28</f>
        <v>14280.65</v>
      </c>
      <c r="F26" s="94">
        <f>F27+F28</f>
        <v>787.15</v>
      </c>
      <c r="G26" s="92">
        <f t="shared" si="0"/>
        <v>280.64999999999964</v>
      </c>
      <c r="H26" s="108">
        <f t="shared" si="1"/>
        <v>5.6225</v>
      </c>
      <c r="I26" s="108">
        <f t="shared" si="2"/>
        <v>5.5120040054199215</v>
      </c>
    </row>
    <row r="27" spans="2:9" ht="12.75">
      <c r="B27" s="109" t="s">
        <v>235</v>
      </c>
      <c r="C27" s="93" t="s">
        <v>234</v>
      </c>
      <c r="D27" s="94">
        <v>14000</v>
      </c>
      <c r="E27" s="94">
        <v>14280.65</v>
      </c>
      <c r="F27" s="94">
        <v>787.15</v>
      </c>
      <c r="G27" s="92">
        <f t="shared" si="0"/>
        <v>280.64999999999964</v>
      </c>
      <c r="H27" s="108">
        <f t="shared" si="1"/>
        <v>5.6225</v>
      </c>
      <c r="I27" s="108">
        <f t="shared" si="2"/>
        <v>5.5120040054199215</v>
      </c>
    </row>
    <row r="28" spans="2:9" ht="25.5">
      <c r="B28" s="109" t="s">
        <v>235</v>
      </c>
      <c r="C28" s="93" t="s">
        <v>236</v>
      </c>
      <c r="D28" s="94"/>
      <c r="E28" s="94"/>
      <c r="F28" s="94"/>
      <c r="G28" s="92">
        <f t="shared" si="0"/>
        <v>0</v>
      </c>
      <c r="H28" s="108">
        <v>0</v>
      </c>
      <c r="I28" s="108">
        <v>0</v>
      </c>
    </row>
    <row r="29" spans="2:9" s="90" customFormat="1" ht="12.75">
      <c r="B29" s="107" t="s">
        <v>237</v>
      </c>
      <c r="C29" s="91" t="s">
        <v>238</v>
      </c>
      <c r="D29" s="92">
        <v>543024.36</v>
      </c>
      <c r="E29" s="92">
        <v>966184.21</v>
      </c>
      <c r="F29" s="92">
        <f>F30+F33</f>
        <v>893601.1700000002</v>
      </c>
      <c r="G29" s="92">
        <f t="shared" si="0"/>
        <v>423159.85</v>
      </c>
      <c r="H29" s="108">
        <f t="shared" si="1"/>
        <v>164.56005214941004</v>
      </c>
      <c r="I29" s="108">
        <f t="shared" si="2"/>
        <v>92.48766029823652</v>
      </c>
    </row>
    <row r="30" spans="2:9" ht="12.75">
      <c r="B30" s="109" t="s">
        <v>239</v>
      </c>
      <c r="C30" s="93" t="s">
        <v>240</v>
      </c>
      <c r="D30" s="94">
        <v>12024.36</v>
      </c>
      <c r="E30" s="94">
        <v>23986.06</v>
      </c>
      <c r="F30" s="94">
        <v>23986.06</v>
      </c>
      <c r="G30" s="92">
        <f t="shared" si="0"/>
        <v>11961.7</v>
      </c>
      <c r="H30" s="108">
        <f t="shared" si="1"/>
        <v>199.47889118422933</v>
      </c>
      <c r="I30" s="108">
        <f t="shared" si="2"/>
        <v>100</v>
      </c>
    </row>
    <row r="31" spans="2:9" ht="51.75" customHeight="1">
      <c r="B31" s="109" t="s">
        <v>241</v>
      </c>
      <c r="C31" s="93" t="s">
        <v>242</v>
      </c>
      <c r="D31" s="94">
        <v>12024.36</v>
      </c>
      <c r="E31" s="94">
        <v>23092.05</v>
      </c>
      <c r="F31" s="94">
        <v>23092.05</v>
      </c>
      <c r="G31" s="92">
        <f t="shared" si="0"/>
        <v>11067.689999999999</v>
      </c>
      <c r="H31" s="108">
        <f t="shared" si="1"/>
        <v>192.04390088121113</v>
      </c>
      <c r="I31" s="108">
        <f t="shared" si="2"/>
        <v>100</v>
      </c>
    </row>
    <row r="32" spans="2:9" ht="51.75" customHeight="1">
      <c r="B32" s="112">
        <v>10601030102100100</v>
      </c>
      <c r="C32" s="111" t="s">
        <v>398</v>
      </c>
      <c r="D32" s="94">
        <v>0</v>
      </c>
      <c r="E32" s="94">
        <v>894.01</v>
      </c>
      <c r="F32" s="94">
        <v>894.01</v>
      </c>
      <c r="G32" s="92">
        <f t="shared" si="0"/>
        <v>894.01</v>
      </c>
      <c r="H32" s="108">
        <v>0</v>
      </c>
      <c r="I32" s="108">
        <f t="shared" si="2"/>
        <v>100</v>
      </c>
    </row>
    <row r="33" spans="2:9" ht="12.75">
      <c r="B33" s="109" t="s">
        <v>243</v>
      </c>
      <c r="C33" s="93" t="s">
        <v>244</v>
      </c>
      <c r="D33" s="94">
        <f>D34+D37</f>
        <v>531000</v>
      </c>
      <c r="E33" s="94">
        <f>E34+E37</f>
        <v>942198.1499999999</v>
      </c>
      <c r="F33" s="94">
        <f>F34+F37</f>
        <v>869615.1100000001</v>
      </c>
      <c r="G33" s="92">
        <f t="shared" si="0"/>
        <v>411198.1499999999</v>
      </c>
      <c r="H33" s="108">
        <f t="shared" si="1"/>
        <v>163.7693239171375</v>
      </c>
      <c r="I33" s="108">
        <f t="shared" si="2"/>
        <v>92.29641450686357</v>
      </c>
    </row>
    <row r="34" spans="2:9" ht="12.75">
      <c r="B34" s="109" t="s">
        <v>245</v>
      </c>
      <c r="C34" s="93" t="s">
        <v>246</v>
      </c>
      <c r="D34" s="94">
        <v>230000</v>
      </c>
      <c r="E34" s="94">
        <v>238264.44</v>
      </c>
      <c r="F34" s="94">
        <v>178114.44</v>
      </c>
      <c r="G34" s="92">
        <f t="shared" si="0"/>
        <v>8264.440000000002</v>
      </c>
      <c r="H34" s="108">
        <f t="shared" si="1"/>
        <v>77.44106086956522</v>
      </c>
      <c r="I34" s="108">
        <f t="shared" si="2"/>
        <v>74.75494035114933</v>
      </c>
    </row>
    <row r="35" spans="2:9" ht="38.25">
      <c r="B35" s="109" t="s">
        <v>247</v>
      </c>
      <c r="C35" s="93" t="s">
        <v>248</v>
      </c>
      <c r="D35" s="94">
        <v>230000</v>
      </c>
      <c r="E35" s="94">
        <v>230000</v>
      </c>
      <c r="F35" s="94">
        <v>169850</v>
      </c>
      <c r="G35" s="92">
        <f t="shared" si="0"/>
        <v>0</v>
      </c>
      <c r="H35" s="108">
        <f t="shared" si="1"/>
        <v>73.84782608695652</v>
      </c>
      <c r="I35" s="108">
        <f t="shared" si="2"/>
        <v>73.84782608695652</v>
      </c>
    </row>
    <row r="36" spans="2:9" ht="33.75">
      <c r="B36" s="109" t="s">
        <v>400</v>
      </c>
      <c r="C36" s="111" t="s">
        <v>399</v>
      </c>
      <c r="D36" s="94">
        <v>0</v>
      </c>
      <c r="E36" s="94">
        <v>8264.44</v>
      </c>
      <c r="F36" s="94">
        <v>8264.44</v>
      </c>
      <c r="G36" s="92">
        <f t="shared" si="0"/>
        <v>8264.44</v>
      </c>
      <c r="H36" s="108">
        <v>0</v>
      </c>
      <c r="I36" s="108">
        <f t="shared" si="2"/>
        <v>100</v>
      </c>
    </row>
    <row r="37" spans="2:9" ht="12.75">
      <c r="B37" s="109" t="s">
        <v>249</v>
      </c>
      <c r="C37" s="93" t="s">
        <v>250</v>
      </c>
      <c r="D37" s="94">
        <v>301000</v>
      </c>
      <c r="E37" s="94">
        <v>703933.71</v>
      </c>
      <c r="F37" s="94">
        <v>691500.67</v>
      </c>
      <c r="G37" s="92">
        <f t="shared" si="0"/>
        <v>402933.70999999996</v>
      </c>
      <c r="H37" s="108">
        <f t="shared" si="1"/>
        <v>229.73444186046513</v>
      </c>
      <c r="I37" s="108">
        <f t="shared" si="2"/>
        <v>98.23377687083632</v>
      </c>
    </row>
    <row r="38" spans="2:9" ht="39" customHeight="1">
      <c r="B38" s="109" t="s">
        <v>251</v>
      </c>
      <c r="C38" s="93" t="s">
        <v>252</v>
      </c>
      <c r="D38" s="94">
        <v>301000</v>
      </c>
      <c r="E38" s="94">
        <v>684330.03</v>
      </c>
      <c r="F38" s="94">
        <v>671896.99</v>
      </c>
      <c r="G38" s="92">
        <f t="shared" si="0"/>
        <v>383330.03</v>
      </c>
      <c r="H38" s="108">
        <f t="shared" si="1"/>
        <v>223.22159136212625</v>
      </c>
      <c r="I38" s="108">
        <f t="shared" si="2"/>
        <v>98.18318070887521</v>
      </c>
    </row>
    <row r="39" spans="2:9" ht="45" customHeight="1">
      <c r="B39" s="109" t="s">
        <v>401</v>
      </c>
      <c r="C39" s="111" t="s">
        <v>402</v>
      </c>
      <c r="D39" s="94">
        <v>0</v>
      </c>
      <c r="E39" s="94">
        <v>19603.68</v>
      </c>
      <c r="F39" s="94">
        <v>19603.68</v>
      </c>
      <c r="G39" s="92">
        <f t="shared" si="0"/>
        <v>19603.68</v>
      </c>
      <c r="H39" s="108">
        <v>0</v>
      </c>
      <c r="I39" s="108">
        <f t="shared" si="2"/>
        <v>100</v>
      </c>
    </row>
    <row r="40" spans="2:9" s="90" customFormat="1" ht="12.75">
      <c r="B40" s="107" t="s">
        <v>253</v>
      </c>
      <c r="C40" s="91" t="s">
        <v>254</v>
      </c>
      <c r="D40" s="92">
        <f aca="true" t="shared" si="3" ref="D40:F41">D41</f>
        <v>33000</v>
      </c>
      <c r="E40" s="92">
        <f t="shared" si="3"/>
        <v>33000</v>
      </c>
      <c r="F40" s="92">
        <f t="shared" si="3"/>
        <v>9050</v>
      </c>
      <c r="G40" s="92">
        <f t="shared" si="0"/>
        <v>0</v>
      </c>
      <c r="H40" s="108">
        <f t="shared" si="1"/>
        <v>27.424242424242426</v>
      </c>
      <c r="I40" s="108">
        <f t="shared" si="2"/>
        <v>27.424242424242426</v>
      </c>
    </row>
    <row r="41" spans="2:9" ht="42" customHeight="1">
      <c r="B41" s="109" t="s">
        <v>255</v>
      </c>
      <c r="C41" s="93" t="s">
        <v>256</v>
      </c>
      <c r="D41" s="94">
        <f t="shared" si="3"/>
        <v>33000</v>
      </c>
      <c r="E41" s="94">
        <f t="shared" si="3"/>
        <v>33000</v>
      </c>
      <c r="F41" s="94">
        <f t="shared" si="3"/>
        <v>9050</v>
      </c>
      <c r="G41" s="92">
        <f t="shared" si="0"/>
        <v>0</v>
      </c>
      <c r="H41" s="108">
        <f t="shared" si="1"/>
        <v>27.424242424242426</v>
      </c>
      <c r="I41" s="108">
        <f t="shared" si="2"/>
        <v>27.424242424242426</v>
      </c>
    </row>
    <row r="42" spans="2:9" ht="67.5" customHeight="1">
      <c r="B42" s="109" t="s">
        <v>257</v>
      </c>
      <c r="C42" s="93" t="s">
        <v>258</v>
      </c>
      <c r="D42" s="94">
        <v>33000</v>
      </c>
      <c r="E42" s="94">
        <v>33000</v>
      </c>
      <c r="F42" s="94">
        <v>9050</v>
      </c>
      <c r="G42" s="92">
        <f t="shared" si="0"/>
        <v>0</v>
      </c>
      <c r="H42" s="108">
        <f t="shared" si="1"/>
        <v>27.424242424242426</v>
      </c>
      <c r="I42" s="108">
        <f t="shared" si="2"/>
        <v>27.424242424242426</v>
      </c>
    </row>
    <row r="43" spans="2:9" s="90" customFormat="1" ht="38.25">
      <c r="B43" s="107" t="s">
        <v>259</v>
      </c>
      <c r="C43" s="91" t="s">
        <v>260</v>
      </c>
      <c r="D43" s="92">
        <f aca="true" t="shared" si="4" ref="D43:F45">D44</f>
        <v>0</v>
      </c>
      <c r="E43" s="92">
        <f t="shared" si="4"/>
        <v>0</v>
      </c>
      <c r="F43" s="92">
        <f t="shared" si="4"/>
        <v>0</v>
      </c>
      <c r="G43" s="92">
        <f t="shared" si="0"/>
        <v>0</v>
      </c>
      <c r="H43" s="108">
        <v>0</v>
      </c>
      <c r="I43" s="108">
        <v>0</v>
      </c>
    </row>
    <row r="44" spans="2:9" ht="12.75">
      <c r="B44" s="109" t="s">
        <v>261</v>
      </c>
      <c r="C44" s="93" t="s">
        <v>262</v>
      </c>
      <c r="D44" s="94">
        <f t="shared" si="4"/>
        <v>0</v>
      </c>
      <c r="E44" s="94">
        <f t="shared" si="4"/>
        <v>0</v>
      </c>
      <c r="F44" s="94">
        <f t="shared" si="4"/>
        <v>0</v>
      </c>
      <c r="G44" s="92">
        <f t="shared" si="0"/>
        <v>0</v>
      </c>
      <c r="H44" s="108">
        <v>0</v>
      </c>
      <c r="I44" s="108">
        <v>0</v>
      </c>
    </row>
    <row r="45" spans="2:9" ht="25.5">
      <c r="B45" s="109" t="s">
        <v>263</v>
      </c>
      <c r="C45" s="93" t="s">
        <v>264</v>
      </c>
      <c r="D45" s="94">
        <f t="shared" si="4"/>
        <v>0</v>
      </c>
      <c r="E45" s="94">
        <f t="shared" si="4"/>
        <v>0</v>
      </c>
      <c r="F45" s="94">
        <f t="shared" si="4"/>
        <v>0</v>
      </c>
      <c r="G45" s="92">
        <f t="shared" si="0"/>
        <v>0</v>
      </c>
      <c r="H45" s="108">
        <v>0</v>
      </c>
      <c r="I45" s="108">
        <v>0</v>
      </c>
    </row>
    <row r="46" spans="2:9" ht="38.25">
      <c r="B46" s="109" t="s">
        <v>265</v>
      </c>
      <c r="C46" s="93" t="s">
        <v>266</v>
      </c>
      <c r="D46" s="94">
        <v>0</v>
      </c>
      <c r="E46" s="94">
        <v>0</v>
      </c>
      <c r="F46" s="94">
        <v>0</v>
      </c>
      <c r="G46" s="92">
        <f t="shared" si="0"/>
        <v>0</v>
      </c>
      <c r="H46" s="108">
        <v>0</v>
      </c>
      <c r="I46" s="108">
        <v>0</v>
      </c>
    </row>
    <row r="47" spans="2:9" s="90" customFormat="1" ht="38.25">
      <c r="B47" s="107" t="s">
        <v>267</v>
      </c>
      <c r="C47" s="91" t="s">
        <v>268</v>
      </c>
      <c r="D47" s="92">
        <f>D48+D53</f>
        <v>141000</v>
      </c>
      <c r="E47" s="92">
        <f>E48+E53</f>
        <v>219000</v>
      </c>
      <c r="F47" s="92">
        <f>F48+F53</f>
        <v>204000</v>
      </c>
      <c r="G47" s="92">
        <f t="shared" si="0"/>
        <v>78000</v>
      </c>
      <c r="H47" s="108">
        <f t="shared" si="1"/>
        <v>144.68085106382978</v>
      </c>
      <c r="I47" s="108">
        <f t="shared" si="2"/>
        <v>93.15068493150685</v>
      </c>
    </row>
    <row r="48" spans="2:9" ht="93" customHeight="1">
      <c r="B48" s="109" t="s">
        <v>269</v>
      </c>
      <c r="C48" s="93" t="s">
        <v>270</v>
      </c>
      <c r="D48" s="94">
        <f>D49+D51</f>
        <v>141000</v>
      </c>
      <c r="E48" s="94">
        <f>E49+E51</f>
        <v>219000</v>
      </c>
      <c r="F48" s="94">
        <f>F49+F51</f>
        <v>204000</v>
      </c>
      <c r="G48" s="92">
        <f t="shared" si="0"/>
        <v>78000</v>
      </c>
      <c r="H48" s="108">
        <f t="shared" si="1"/>
        <v>144.68085106382978</v>
      </c>
      <c r="I48" s="108">
        <f t="shared" si="2"/>
        <v>93.15068493150685</v>
      </c>
    </row>
    <row r="49" spans="2:9" ht="88.5" customHeight="1">
      <c r="B49" s="109" t="s">
        <v>271</v>
      </c>
      <c r="C49" s="93" t="s">
        <v>272</v>
      </c>
      <c r="D49" s="94">
        <f>D50</f>
        <v>129000</v>
      </c>
      <c r="E49" s="94">
        <f>E50</f>
        <v>180000</v>
      </c>
      <c r="F49" s="94">
        <v>165000</v>
      </c>
      <c r="G49" s="92">
        <f t="shared" si="0"/>
        <v>51000</v>
      </c>
      <c r="H49" s="108">
        <f t="shared" si="1"/>
        <v>127.90697674418605</v>
      </c>
      <c r="I49" s="108">
        <f t="shared" si="2"/>
        <v>91.66666666666667</v>
      </c>
    </row>
    <row r="50" spans="2:9" ht="75.75" customHeight="1">
      <c r="B50" s="109" t="s">
        <v>273</v>
      </c>
      <c r="C50" s="93" t="s">
        <v>274</v>
      </c>
      <c r="D50" s="94">
        <v>129000</v>
      </c>
      <c r="E50" s="94">
        <v>180000</v>
      </c>
      <c r="F50" s="94">
        <v>165000</v>
      </c>
      <c r="G50" s="92">
        <f t="shared" si="0"/>
        <v>51000</v>
      </c>
      <c r="H50" s="108">
        <f t="shared" si="1"/>
        <v>127.90697674418605</v>
      </c>
      <c r="I50" s="108">
        <f t="shared" si="2"/>
        <v>91.66666666666667</v>
      </c>
    </row>
    <row r="51" spans="2:9" ht="90" customHeight="1">
      <c r="B51" s="109" t="s">
        <v>275</v>
      </c>
      <c r="C51" s="93" t="s">
        <v>276</v>
      </c>
      <c r="D51" s="94">
        <v>12000</v>
      </c>
      <c r="E51" s="94">
        <v>39000</v>
      </c>
      <c r="F51" s="94">
        <v>39000</v>
      </c>
      <c r="G51" s="92">
        <f t="shared" si="0"/>
        <v>27000</v>
      </c>
      <c r="H51" s="108">
        <f t="shared" si="1"/>
        <v>325</v>
      </c>
      <c r="I51" s="108">
        <f t="shared" si="2"/>
        <v>100</v>
      </c>
    </row>
    <row r="52" spans="2:9" ht="68.25" customHeight="1">
      <c r="B52" s="109" t="s">
        <v>277</v>
      </c>
      <c r="C52" s="93" t="s">
        <v>278</v>
      </c>
      <c r="D52" s="94">
        <v>12000</v>
      </c>
      <c r="E52" s="94">
        <v>39000</v>
      </c>
      <c r="F52" s="94">
        <v>39000</v>
      </c>
      <c r="G52" s="92">
        <f t="shared" si="0"/>
        <v>27000</v>
      </c>
      <c r="H52" s="108">
        <f t="shared" si="1"/>
        <v>325</v>
      </c>
      <c r="I52" s="108">
        <f t="shared" si="2"/>
        <v>100</v>
      </c>
    </row>
    <row r="53" spans="2:9" ht="25.5">
      <c r="B53" s="109" t="s">
        <v>279</v>
      </c>
      <c r="C53" s="93" t="s">
        <v>280</v>
      </c>
      <c r="D53" s="94">
        <f aca="true" t="shared" si="5" ref="D53:F54">D54</f>
        <v>0</v>
      </c>
      <c r="E53" s="94">
        <f t="shared" si="5"/>
        <v>0</v>
      </c>
      <c r="F53" s="94">
        <f t="shared" si="5"/>
        <v>0</v>
      </c>
      <c r="G53" s="92">
        <f t="shared" si="0"/>
        <v>0</v>
      </c>
      <c r="H53" s="108">
        <v>0</v>
      </c>
      <c r="I53" s="108">
        <v>0</v>
      </c>
    </row>
    <row r="54" spans="2:9" ht="51">
      <c r="B54" s="109" t="s">
        <v>281</v>
      </c>
      <c r="C54" s="93" t="s">
        <v>282</v>
      </c>
      <c r="D54" s="94">
        <f t="shared" si="5"/>
        <v>0</v>
      </c>
      <c r="E54" s="94">
        <f t="shared" si="5"/>
        <v>0</v>
      </c>
      <c r="F54" s="94">
        <f t="shared" si="5"/>
        <v>0</v>
      </c>
      <c r="G54" s="92">
        <f t="shared" si="0"/>
        <v>0</v>
      </c>
      <c r="H54" s="108">
        <v>0</v>
      </c>
      <c r="I54" s="108">
        <v>0</v>
      </c>
    </row>
    <row r="55" spans="2:9" ht="55.5" customHeight="1">
      <c r="B55" s="109" t="s">
        <v>283</v>
      </c>
      <c r="C55" s="93" t="s">
        <v>284</v>
      </c>
      <c r="D55" s="94">
        <v>0</v>
      </c>
      <c r="E55" s="94">
        <v>0</v>
      </c>
      <c r="F55" s="94">
        <v>0</v>
      </c>
      <c r="G55" s="92">
        <f t="shared" si="0"/>
        <v>0</v>
      </c>
      <c r="H55" s="108">
        <v>0</v>
      </c>
      <c r="I55" s="108">
        <v>0</v>
      </c>
    </row>
    <row r="56" spans="2:9" s="90" customFormat="1" ht="38.25">
      <c r="B56" s="107" t="s">
        <v>285</v>
      </c>
      <c r="C56" s="91" t="s">
        <v>286</v>
      </c>
      <c r="D56" s="92">
        <f>D57</f>
        <v>0</v>
      </c>
      <c r="E56" s="92">
        <f>E57</f>
        <v>80554.61</v>
      </c>
      <c r="F56" s="92">
        <f>F57</f>
        <v>80554.61</v>
      </c>
      <c r="G56" s="92">
        <f t="shared" si="0"/>
        <v>80554.61</v>
      </c>
      <c r="H56" s="108">
        <v>0</v>
      </c>
      <c r="I56" s="108">
        <f t="shared" si="2"/>
        <v>100</v>
      </c>
    </row>
    <row r="57" spans="2:9" ht="12.75">
      <c r="B57" s="109" t="s">
        <v>287</v>
      </c>
      <c r="C57" s="93" t="s">
        <v>288</v>
      </c>
      <c r="D57" s="94">
        <v>0</v>
      </c>
      <c r="E57" s="94">
        <f>E60+E58</f>
        <v>80554.61</v>
      </c>
      <c r="F57" s="94">
        <f>F60+F58</f>
        <v>80554.61</v>
      </c>
      <c r="G57" s="92">
        <f t="shared" si="0"/>
        <v>80554.61</v>
      </c>
      <c r="H57" s="108">
        <v>0</v>
      </c>
      <c r="I57" s="108">
        <f t="shared" si="2"/>
        <v>100</v>
      </c>
    </row>
    <row r="58" spans="2:9" ht="38.25">
      <c r="B58" s="109" t="s">
        <v>289</v>
      </c>
      <c r="C58" s="93" t="s">
        <v>290</v>
      </c>
      <c r="D58" s="94">
        <f>D59</f>
        <v>0</v>
      </c>
      <c r="E58" s="94">
        <f>E59</f>
        <v>0</v>
      </c>
      <c r="F58" s="94">
        <f>F59</f>
        <v>0</v>
      </c>
      <c r="G58" s="92">
        <f t="shared" si="0"/>
        <v>0</v>
      </c>
      <c r="H58" s="108">
        <v>0</v>
      </c>
      <c r="I58" s="108">
        <v>0</v>
      </c>
    </row>
    <row r="59" spans="2:9" ht="38.25">
      <c r="B59" s="109" t="s">
        <v>291</v>
      </c>
      <c r="C59" s="93" t="s">
        <v>292</v>
      </c>
      <c r="D59" s="94"/>
      <c r="E59" s="94"/>
      <c r="F59" s="94"/>
      <c r="G59" s="92">
        <f t="shared" si="0"/>
        <v>0</v>
      </c>
      <c r="H59" s="108">
        <v>0</v>
      </c>
      <c r="I59" s="108">
        <v>0</v>
      </c>
    </row>
    <row r="60" spans="2:9" ht="12.75">
      <c r="B60" s="109" t="s">
        <v>293</v>
      </c>
      <c r="C60" s="93" t="s">
        <v>294</v>
      </c>
      <c r="D60" s="94">
        <v>0</v>
      </c>
      <c r="E60" s="94">
        <f>E61</f>
        <v>80554.61</v>
      </c>
      <c r="F60" s="94">
        <f>F61</f>
        <v>80554.61</v>
      </c>
      <c r="G60" s="92">
        <f t="shared" si="0"/>
        <v>80554.61</v>
      </c>
      <c r="H60" s="108">
        <v>0</v>
      </c>
      <c r="I60" s="108">
        <f t="shared" si="2"/>
        <v>100</v>
      </c>
    </row>
    <row r="61" spans="2:9" ht="25.5">
      <c r="B61" s="109" t="s">
        <v>295</v>
      </c>
      <c r="C61" s="93" t="s">
        <v>296</v>
      </c>
      <c r="D61" s="94">
        <v>0</v>
      </c>
      <c r="E61" s="94">
        <v>80554.61</v>
      </c>
      <c r="F61" s="94">
        <v>80554.61</v>
      </c>
      <c r="G61" s="92">
        <f t="shared" si="0"/>
        <v>80554.61</v>
      </c>
      <c r="H61" s="108">
        <v>0</v>
      </c>
      <c r="I61" s="108">
        <f t="shared" si="2"/>
        <v>100</v>
      </c>
    </row>
    <row r="62" spans="2:9" s="90" customFormat="1" ht="25.5">
      <c r="B62" s="107" t="s">
        <v>297</v>
      </c>
      <c r="C62" s="91" t="s">
        <v>298</v>
      </c>
      <c r="D62" s="92">
        <f>D63+D66</f>
        <v>0</v>
      </c>
      <c r="E62" s="92">
        <f>E63+E66</f>
        <v>196695</v>
      </c>
      <c r="F62" s="92">
        <f>F63+F66</f>
        <v>196695</v>
      </c>
      <c r="G62" s="92">
        <f t="shared" si="0"/>
        <v>196695</v>
      </c>
      <c r="H62" s="108">
        <v>0</v>
      </c>
      <c r="I62" s="108">
        <f t="shared" si="2"/>
        <v>100</v>
      </c>
    </row>
    <row r="63" spans="2:9" ht="76.5">
      <c r="B63" s="109" t="s">
        <v>299</v>
      </c>
      <c r="C63" s="93" t="s">
        <v>300</v>
      </c>
      <c r="D63" s="94">
        <f aca="true" t="shared" si="6" ref="D63:F64">D64</f>
        <v>0</v>
      </c>
      <c r="E63" s="94">
        <f t="shared" si="6"/>
        <v>0</v>
      </c>
      <c r="F63" s="94">
        <f t="shared" si="6"/>
        <v>0</v>
      </c>
      <c r="G63" s="92">
        <f t="shared" si="0"/>
        <v>0</v>
      </c>
      <c r="H63" s="108">
        <v>0</v>
      </c>
      <c r="I63" s="108">
        <v>0</v>
      </c>
    </row>
    <row r="64" spans="2:9" ht="89.25">
      <c r="B64" s="109" t="s">
        <v>301</v>
      </c>
      <c r="C64" s="93" t="s">
        <v>302</v>
      </c>
      <c r="D64" s="94">
        <f t="shared" si="6"/>
        <v>0</v>
      </c>
      <c r="E64" s="94">
        <f t="shared" si="6"/>
        <v>0</v>
      </c>
      <c r="F64" s="94">
        <f t="shared" si="6"/>
        <v>0</v>
      </c>
      <c r="G64" s="92">
        <f t="shared" si="0"/>
        <v>0</v>
      </c>
      <c r="H64" s="108">
        <v>0</v>
      </c>
      <c r="I64" s="108">
        <v>0</v>
      </c>
    </row>
    <row r="65" spans="2:9" ht="89.25">
      <c r="B65" s="109" t="s">
        <v>303</v>
      </c>
      <c r="C65" s="93" t="s">
        <v>304</v>
      </c>
      <c r="D65" s="94">
        <v>0</v>
      </c>
      <c r="E65" s="94">
        <v>0</v>
      </c>
      <c r="F65" s="94">
        <v>0</v>
      </c>
      <c r="G65" s="92">
        <f t="shared" si="0"/>
        <v>0</v>
      </c>
      <c r="H65" s="108">
        <v>0</v>
      </c>
      <c r="I65" s="108">
        <v>0</v>
      </c>
    </row>
    <row r="66" spans="2:9" ht="25.5">
      <c r="B66" s="109" t="s">
        <v>305</v>
      </c>
      <c r="C66" s="93" t="s">
        <v>306</v>
      </c>
      <c r="D66" s="94">
        <f aca="true" t="shared" si="7" ref="D66:F67">D67</f>
        <v>0</v>
      </c>
      <c r="E66" s="94">
        <f t="shared" si="7"/>
        <v>196695</v>
      </c>
      <c r="F66" s="94">
        <f t="shared" si="7"/>
        <v>196695</v>
      </c>
      <c r="G66" s="92">
        <f t="shared" si="0"/>
        <v>196695</v>
      </c>
      <c r="H66" s="108">
        <v>0</v>
      </c>
      <c r="I66" s="108">
        <f t="shared" si="2"/>
        <v>100</v>
      </c>
    </row>
    <row r="67" spans="2:9" ht="51">
      <c r="B67" s="109" t="s">
        <v>307</v>
      </c>
      <c r="C67" s="93" t="s">
        <v>308</v>
      </c>
      <c r="D67" s="94">
        <v>0</v>
      </c>
      <c r="E67" s="94">
        <f t="shared" si="7"/>
        <v>196695</v>
      </c>
      <c r="F67" s="94">
        <f t="shared" si="7"/>
        <v>196695</v>
      </c>
      <c r="G67" s="92">
        <f t="shared" si="0"/>
        <v>196695</v>
      </c>
      <c r="H67" s="108">
        <v>0</v>
      </c>
      <c r="I67" s="108">
        <f t="shared" si="2"/>
        <v>100</v>
      </c>
    </row>
    <row r="68" spans="2:9" ht="51">
      <c r="B68" s="109" t="s">
        <v>309</v>
      </c>
      <c r="C68" s="93" t="s">
        <v>310</v>
      </c>
      <c r="D68" s="94">
        <v>0</v>
      </c>
      <c r="E68" s="94">
        <v>196695</v>
      </c>
      <c r="F68" s="94">
        <v>196695</v>
      </c>
      <c r="G68" s="92">
        <f t="shared" si="0"/>
        <v>196695</v>
      </c>
      <c r="H68" s="108">
        <v>0</v>
      </c>
      <c r="I68" s="108">
        <f t="shared" si="2"/>
        <v>100</v>
      </c>
    </row>
    <row r="69" spans="2:9" ht="18.75" customHeight="1">
      <c r="B69" s="113" t="s">
        <v>311</v>
      </c>
      <c r="C69" s="95" t="s">
        <v>312</v>
      </c>
      <c r="D69" s="94">
        <f aca="true" t="shared" si="8" ref="D69:F70">D70</f>
        <v>0</v>
      </c>
      <c r="E69" s="94">
        <f t="shared" si="8"/>
        <v>0</v>
      </c>
      <c r="F69" s="94">
        <f t="shared" si="8"/>
        <v>0</v>
      </c>
      <c r="G69" s="92">
        <f t="shared" si="0"/>
        <v>0</v>
      </c>
      <c r="H69" s="108">
        <v>0</v>
      </c>
      <c r="I69" s="108">
        <v>0</v>
      </c>
    </row>
    <row r="70" spans="2:9" ht="38.25">
      <c r="B70" s="114" t="s">
        <v>313</v>
      </c>
      <c r="C70" s="48" t="s">
        <v>314</v>
      </c>
      <c r="D70" s="94">
        <f t="shared" si="8"/>
        <v>0</v>
      </c>
      <c r="E70" s="94">
        <f t="shared" si="8"/>
        <v>0</v>
      </c>
      <c r="F70" s="94">
        <f t="shared" si="8"/>
        <v>0</v>
      </c>
      <c r="G70" s="92">
        <f t="shared" si="0"/>
        <v>0</v>
      </c>
      <c r="H70" s="108">
        <v>0</v>
      </c>
      <c r="I70" s="108">
        <v>0</v>
      </c>
    </row>
    <row r="71" spans="2:9" ht="38.25">
      <c r="B71" s="114" t="s">
        <v>315</v>
      </c>
      <c r="C71" s="48" t="s">
        <v>316</v>
      </c>
      <c r="D71" s="94"/>
      <c r="E71" s="94"/>
      <c r="F71" s="94"/>
      <c r="G71" s="92">
        <f t="shared" si="0"/>
        <v>0</v>
      </c>
      <c r="H71" s="108">
        <v>0</v>
      </c>
      <c r="I71" s="108">
        <v>0</v>
      </c>
    </row>
    <row r="72" spans="2:9" s="90" customFormat="1" ht="18.75" customHeight="1">
      <c r="B72" s="107" t="s">
        <v>317</v>
      </c>
      <c r="C72" s="91" t="s">
        <v>318</v>
      </c>
      <c r="D72" s="92">
        <f aca="true" t="shared" si="9" ref="D72:F73">D73</f>
        <v>0</v>
      </c>
      <c r="E72" s="92">
        <f t="shared" si="9"/>
        <v>0</v>
      </c>
      <c r="F72" s="92">
        <f t="shared" si="9"/>
        <v>0</v>
      </c>
      <c r="G72" s="92">
        <f t="shared" si="0"/>
        <v>0</v>
      </c>
      <c r="H72" s="108">
        <v>0</v>
      </c>
      <c r="I72" s="108">
        <v>0</v>
      </c>
    </row>
    <row r="73" spans="2:9" ht="25.5">
      <c r="B73" s="109" t="s">
        <v>319</v>
      </c>
      <c r="C73" s="93" t="s">
        <v>320</v>
      </c>
      <c r="D73" s="94">
        <f t="shared" si="9"/>
        <v>0</v>
      </c>
      <c r="E73" s="94">
        <f t="shared" si="9"/>
        <v>0</v>
      </c>
      <c r="F73" s="94">
        <f t="shared" si="9"/>
        <v>0</v>
      </c>
      <c r="G73" s="92">
        <f t="shared" si="0"/>
        <v>0</v>
      </c>
      <c r="H73" s="108">
        <v>0</v>
      </c>
      <c r="I73" s="108">
        <v>0</v>
      </c>
    </row>
    <row r="74" spans="2:9" ht="38.25">
      <c r="B74" s="109" t="s">
        <v>321</v>
      </c>
      <c r="C74" s="93" t="s">
        <v>324</v>
      </c>
      <c r="D74" s="94"/>
      <c r="E74" s="94"/>
      <c r="F74" s="94"/>
      <c r="G74" s="92">
        <f t="shared" si="0"/>
        <v>0</v>
      </c>
      <c r="H74" s="108">
        <v>0</v>
      </c>
      <c r="I74" s="108">
        <v>0</v>
      </c>
    </row>
    <row r="75" spans="2:9" s="90" customFormat="1" ht="12.75">
      <c r="B75" s="107" t="s">
        <v>325</v>
      </c>
      <c r="C75" s="91" t="s">
        <v>326</v>
      </c>
      <c r="D75" s="92">
        <f>D76+D78</f>
        <v>0</v>
      </c>
      <c r="E75" s="92">
        <f>E76+E78</f>
        <v>0</v>
      </c>
      <c r="F75" s="92">
        <f>F76+F78</f>
        <v>0</v>
      </c>
      <c r="G75" s="92">
        <f t="shared" si="0"/>
        <v>0</v>
      </c>
      <c r="H75" s="108">
        <v>0</v>
      </c>
      <c r="I75" s="108">
        <v>0</v>
      </c>
    </row>
    <row r="76" spans="2:9" ht="12.75">
      <c r="B76" s="109" t="s">
        <v>327</v>
      </c>
      <c r="C76" s="93" t="s">
        <v>328</v>
      </c>
      <c r="D76" s="94">
        <f>D77</f>
        <v>0</v>
      </c>
      <c r="E76" s="94">
        <f>E77</f>
        <v>0</v>
      </c>
      <c r="F76" s="94">
        <f>F77</f>
        <v>0</v>
      </c>
      <c r="G76" s="92">
        <f t="shared" si="0"/>
        <v>0</v>
      </c>
      <c r="H76" s="108">
        <v>0</v>
      </c>
      <c r="I76" s="108">
        <v>0</v>
      </c>
    </row>
    <row r="77" spans="2:9" ht="25.5">
      <c r="B77" s="109" t="s">
        <v>329</v>
      </c>
      <c r="C77" s="93" t="s">
        <v>330</v>
      </c>
      <c r="D77" s="94"/>
      <c r="E77" s="94"/>
      <c r="F77" s="94"/>
      <c r="G77" s="92">
        <f aca="true" t="shared" si="10" ref="G77:G114">E77-D77</f>
        <v>0</v>
      </c>
      <c r="H77" s="108">
        <v>0</v>
      </c>
      <c r="I77" s="108">
        <v>0</v>
      </c>
    </row>
    <row r="78" spans="2:9" ht="12.75">
      <c r="B78" s="109" t="s">
        <v>331</v>
      </c>
      <c r="C78" s="93" t="s">
        <v>332</v>
      </c>
      <c r="D78" s="94">
        <f>D79</f>
        <v>0</v>
      </c>
      <c r="E78" s="94">
        <f>E79</f>
        <v>0</v>
      </c>
      <c r="F78" s="94">
        <f>F79</f>
        <v>0</v>
      </c>
      <c r="G78" s="92">
        <f t="shared" si="10"/>
        <v>0</v>
      </c>
      <c r="H78" s="108">
        <v>0</v>
      </c>
      <c r="I78" s="108">
        <v>0</v>
      </c>
    </row>
    <row r="79" spans="2:9" ht="25.5">
      <c r="B79" s="109" t="s">
        <v>333</v>
      </c>
      <c r="C79" s="93" t="s">
        <v>334</v>
      </c>
      <c r="D79" s="94"/>
      <c r="E79" s="94"/>
      <c r="F79" s="94"/>
      <c r="G79" s="92">
        <f t="shared" si="10"/>
        <v>0</v>
      </c>
      <c r="H79" s="108">
        <v>0</v>
      </c>
      <c r="I79" s="108">
        <v>0</v>
      </c>
    </row>
    <row r="80" spans="2:9" s="90" customFormat="1" ht="19.5" customHeight="1">
      <c r="B80" s="107" t="s">
        <v>335</v>
      </c>
      <c r="C80" s="96" t="s">
        <v>336</v>
      </c>
      <c r="D80" s="92">
        <f>D81+D111+D110</f>
        <v>3662272</v>
      </c>
      <c r="E80" s="92">
        <f>E81+E111+E110</f>
        <v>4609531</v>
      </c>
      <c r="F80" s="92">
        <f>F81+F111+F110</f>
        <v>4587214</v>
      </c>
      <c r="G80" s="92">
        <f t="shared" si="10"/>
        <v>947259</v>
      </c>
      <c r="H80" s="108">
        <f aca="true" t="shared" si="11" ref="H80:H115">F80*100/D80</f>
        <v>125.25596132673925</v>
      </c>
      <c r="I80" s="108">
        <f aca="true" t="shared" si="12" ref="I80:I115">F80*100/E80</f>
        <v>99.51585096184405</v>
      </c>
    </row>
    <row r="81" spans="2:9" s="90" customFormat="1" ht="42" customHeight="1">
      <c r="B81" s="107" t="s">
        <v>337</v>
      </c>
      <c r="C81" s="91" t="s">
        <v>338</v>
      </c>
      <c r="D81" s="92">
        <v>3379272</v>
      </c>
      <c r="E81" s="92">
        <v>4003477</v>
      </c>
      <c r="F81" s="92">
        <v>3981160</v>
      </c>
      <c r="G81" s="92">
        <f t="shared" si="10"/>
        <v>624205</v>
      </c>
      <c r="H81" s="108">
        <f t="shared" si="11"/>
        <v>117.81117353086701</v>
      </c>
      <c r="I81" s="108">
        <f t="shared" si="12"/>
        <v>99.44255955510673</v>
      </c>
    </row>
    <row r="82" spans="2:9" ht="25.5">
      <c r="B82" s="109" t="s">
        <v>339</v>
      </c>
      <c r="C82" s="97" t="s">
        <v>340</v>
      </c>
      <c r="D82" s="98">
        <v>2289000</v>
      </c>
      <c r="E82" s="98">
        <v>2450777</v>
      </c>
      <c r="F82" s="98">
        <v>2436227</v>
      </c>
      <c r="G82" s="92">
        <f t="shared" si="10"/>
        <v>161777</v>
      </c>
      <c r="H82" s="108">
        <f t="shared" si="11"/>
        <v>106.43193534294451</v>
      </c>
      <c r="I82" s="108">
        <f t="shared" si="12"/>
        <v>99.40631073328989</v>
      </c>
    </row>
    <row r="83" spans="2:9" ht="12.75">
      <c r="B83" s="109" t="s">
        <v>341</v>
      </c>
      <c r="C83" s="93" t="s">
        <v>342</v>
      </c>
      <c r="D83" s="94">
        <f>D84</f>
        <v>2289000</v>
      </c>
      <c r="E83" s="94">
        <f>E84</f>
        <v>2289000</v>
      </c>
      <c r="F83" s="94">
        <f>F84</f>
        <v>2274450</v>
      </c>
      <c r="G83" s="92">
        <f t="shared" si="10"/>
        <v>0</v>
      </c>
      <c r="H83" s="108">
        <f t="shared" si="11"/>
        <v>99.36435124508519</v>
      </c>
      <c r="I83" s="108">
        <f t="shared" si="12"/>
        <v>99.36435124508519</v>
      </c>
    </row>
    <row r="84" spans="2:9" ht="25.5">
      <c r="B84" s="109" t="s">
        <v>343</v>
      </c>
      <c r="C84" s="93" t="s">
        <v>344</v>
      </c>
      <c r="D84" s="94">
        <f>D85+D86</f>
        <v>2289000</v>
      </c>
      <c r="E84" s="94">
        <f>E85+E86</f>
        <v>2289000</v>
      </c>
      <c r="F84" s="94">
        <f>F85+F86</f>
        <v>2274450</v>
      </c>
      <c r="G84" s="92">
        <f t="shared" si="10"/>
        <v>0</v>
      </c>
      <c r="H84" s="108">
        <f t="shared" si="11"/>
        <v>99.36435124508519</v>
      </c>
      <c r="I84" s="108">
        <f t="shared" si="12"/>
        <v>99.36435124508519</v>
      </c>
    </row>
    <row r="85" spans="2:9" ht="25.5">
      <c r="B85" s="114" t="s">
        <v>345</v>
      </c>
      <c r="C85" s="99" t="s">
        <v>346</v>
      </c>
      <c r="D85" s="94">
        <v>2287000</v>
      </c>
      <c r="E85" s="94">
        <v>2287000</v>
      </c>
      <c r="F85" s="94">
        <v>2272450</v>
      </c>
      <c r="G85" s="92">
        <f t="shared" si="10"/>
        <v>0</v>
      </c>
      <c r="H85" s="108">
        <f t="shared" si="11"/>
        <v>99.36379536510712</v>
      </c>
      <c r="I85" s="108">
        <f t="shared" si="12"/>
        <v>99.36379536510712</v>
      </c>
    </row>
    <row r="86" spans="2:9" ht="25.5">
      <c r="B86" s="114" t="s">
        <v>347</v>
      </c>
      <c r="C86" s="99" t="s">
        <v>348</v>
      </c>
      <c r="D86" s="94">
        <v>2000</v>
      </c>
      <c r="E86" s="94">
        <v>2000</v>
      </c>
      <c r="F86" s="94">
        <v>2000</v>
      </c>
      <c r="G86" s="92">
        <f t="shared" si="10"/>
        <v>0</v>
      </c>
      <c r="H86" s="108">
        <f t="shared" si="11"/>
        <v>100</v>
      </c>
      <c r="I86" s="108">
        <f t="shared" si="12"/>
        <v>100</v>
      </c>
    </row>
    <row r="87" spans="2:9" ht="33.75">
      <c r="B87" s="110">
        <v>20215002100200100</v>
      </c>
      <c r="C87" s="111" t="s">
        <v>387</v>
      </c>
      <c r="D87" s="94">
        <v>0</v>
      </c>
      <c r="E87" s="94">
        <v>88100</v>
      </c>
      <c r="F87" s="94">
        <v>88100</v>
      </c>
      <c r="G87" s="92">
        <f t="shared" si="10"/>
        <v>88100</v>
      </c>
      <c r="H87" s="108">
        <v>0</v>
      </c>
      <c r="I87" s="108">
        <f t="shared" si="12"/>
        <v>100</v>
      </c>
    </row>
    <row r="88" spans="2:9" ht="38.25">
      <c r="B88" s="109" t="s">
        <v>403</v>
      </c>
      <c r="C88" s="100" t="s">
        <v>404</v>
      </c>
      <c r="D88" s="94">
        <v>0</v>
      </c>
      <c r="E88" s="94">
        <v>73677</v>
      </c>
      <c r="F88" s="94">
        <v>73677</v>
      </c>
      <c r="G88" s="92">
        <f t="shared" si="10"/>
        <v>73677</v>
      </c>
      <c r="H88" s="108">
        <v>0</v>
      </c>
      <c r="I88" s="108">
        <f t="shared" si="12"/>
        <v>100</v>
      </c>
    </row>
    <row r="89" spans="2:9" ht="25.5">
      <c r="B89" s="115" t="s">
        <v>349</v>
      </c>
      <c r="C89" s="97" t="s">
        <v>350</v>
      </c>
      <c r="D89" s="94">
        <f>D90+D92</f>
        <v>90400</v>
      </c>
      <c r="E89" s="94">
        <f>E90+E92</f>
        <v>98700</v>
      </c>
      <c r="F89" s="94">
        <v>98700</v>
      </c>
      <c r="G89" s="92">
        <f t="shared" si="10"/>
        <v>8300</v>
      </c>
      <c r="H89" s="108">
        <f t="shared" si="11"/>
        <v>109.18141592920354</v>
      </c>
      <c r="I89" s="108">
        <f t="shared" si="12"/>
        <v>100</v>
      </c>
    </row>
    <row r="90" spans="2:9" ht="25.5">
      <c r="B90" s="109" t="s">
        <v>351</v>
      </c>
      <c r="C90" s="93" t="s">
        <v>352</v>
      </c>
      <c r="D90" s="94">
        <f>D91</f>
        <v>16100</v>
      </c>
      <c r="E90" s="94">
        <f>E91</f>
        <v>16100</v>
      </c>
      <c r="F90" s="94">
        <f>F91</f>
        <v>16100</v>
      </c>
      <c r="G90" s="92">
        <f t="shared" si="10"/>
        <v>0</v>
      </c>
      <c r="H90" s="108">
        <f t="shared" si="11"/>
        <v>100</v>
      </c>
      <c r="I90" s="108">
        <f t="shared" si="12"/>
        <v>100</v>
      </c>
    </row>
    <row r="91" spans="2:9" ht="38.25">
      <c r="B91" s="109" t="s">
        <v>353</v>
      </c>
      <c r="C91" s="93" t="s">
        <v>354</v>
      </c>
      <c r="D91" s="94">
        <v>16100</v>
      </c>
      <c r="E91" s="94">
        <v>16100</v>
      </c>
      <c r="F91" s="94">
        <v>16100</v>
      </c>
      <c r="G91" s="92">
        <f t="shared" si="10"/>
        <v>0</v>
      </c>
      <c r="H91" s="108">
        <f t="shared" si="11"/>
        <v>100</v>
      </c>
      <c r="I91" s="108">
        <f t="shared" si="12"/>
        <v>100</v>
      </c>
    </row>
    <row r="92" spans="2:9" ht="38.25">
      <c r="B92" s="109" t="s">
        <v>355</v>
      </c>
      <c r="C92" s="93" t="s">
        <v>356</v>
      </c>
      <c r="D92" s="94">
        <v>74300</v>
      </c>
      <c r="E92" s="94">
        <v>82600</v>
      </c>
      <c r="F92" s="94">
        <v>82600</v>
      </c>
      <c r="G92" s="92">
        <f t="shared" si="10"/>
        <v>8300</v>
      </c>
      <c r="H92" s="108">
        <f t="shared" si="11"/>
        <v>111.17092866756393</v>
      </c>
      <c r="I92" s="108">
        <f t="shared" si="12"/>
        <v>100</v>
      </c>
    </row>
    <row r="93" spans="2:9" ht="38.25">
      <c r="B93" s="109" t="s">
        <v>357</v>
      </c>
      <c r="C93" s="93" t="s">
        <v>358</v>
      </c>
      <c r="D93" s="94">
        <v>74300</v>
      </c>
      <c r="E93" s="94">
        <v>82600</v>
      </c>
      <c r="F93" s="94">
        <v>82600</v>
      </c>
      <c r="G93" s="92">
        <f t="shared" si="10"/>
        <v>8300</v>
      </c>
      <c r="H93" s="108">
        <f t="shared" si="11"/>
        <v>111.17092866756393</v>
      </c>
      <c r="I93" s="108">
        <f t="shared" si="12"/>
        <v>100</v>
      </c>
    </row>
    <row r="94" spans="2:9" ht="40.5" customHeight="1">
      <c r="B94" s="112">
        <v>20249999100051100</v>
      </c>
      <c r="C94" s="116" t="s">
        <v>372</v>
      </c>
      <c r="D94" s="94">
        <v>0</v>
      </c>
      <c r="E94" s="94">
        <v>326800</v>
      </c>
      <c r="F94" s="94">
        <v>326800</v>
      </c>
      <c r="G94" s="92">
        <f t="shared" si="10"/>
        <v>326800</v>
      </c>
      <c r="H94" s="108">
        <v>0</v>
      </c>
      <c r="I94" s="108">
        <f t="shared" si="12"/>
        <v>100</v>
      </c>
    </row>
    <row r="95" spans="2:9" ht="42.75" customHeight="1">
      <c r="B95" s="112">
        <v>20249999101030100</v>
      </c>
      <c r="C95" s="116" t="s">
        <v>405</v>
      </c>
      <c r="D95" s="94">
        <v>0</v>
      </c>
      <c r="E95" s="94">
        <v>88000</v>
      </c>
      <c r="F95" s="94">
        <v>88000</v>
      </c>
      <c r="G95" s="92">
        <f t="shared" si="10"/>
        <v>88000</v>
      </c>
      <c r="H95" s="108">
        <v>0</v>
      </c>
      <c r="I95" s="108">
        <f t="shared" si="12"/>
        <v>100</v>
      </c>
    </row>
    <row r="96" spans="2:9" ht="51">
      <c r="B96" s="112">
        <v>20249999106888100</v>
      </c>
      <c r="C96" s="116" t="s">
        <v>406</v>
      </c>
      <c r="D96" s="94">
        <v>0</v>
      </c>
      <c r="E96" s="94">
        <v>46000</v>
      </c>
      <c r="F96" s="94">
        <v>46000</v>
      </c>
      <c r="G96" s="92">
        <f t="shared" si="10"/>
        <v>46000</v>
      </c>
      <c r="H96" s="108">
        <v>0</v>
      </c>
      <c r="I96" s="108">
        <f t="shared" si="12"/>
        <v>100</v>
      </c>
    </row>
    <row r="97" spans="2:9" ht="51">
      <c r="B97" s="109" t="s">
        <v>391</v>
      </c>
      <c r="C97" s="93" t="s">
        <v>392</v>
      </c>
      <c r="D97" s="94">
        <v>999872</v>
      </c>
      <c r="E97" s="94">
        <v>993200</v>
      </c>
      <c r="F97" s="94">
        <v>985433</v>
      </c>
      <c r="G97" s="92">
        <f t="shared" si="10"/>
        <v>-6672</v>
      </c>
      <c r="H97" s="108">
        <f t="shared" si="11"/>
        <v>98.55591515714012</v>
      </c>
      <c r="I97" s="108">
        <f t="shared" si="12"/>
        <v>99.2179822795006</v>
      </c>
    </row>
    <row r="98" spans="2:9" ht="25.5" hidden="1">
      <c r="B98" s="115" t="s">
        <v>359</v>
      </c>
      <c r="C98" s="97" t="s">
        <v>360</v>
      </c>
      <c r="D98" s="98">
        <f>D99+D101</f>
        <v>0</v>
      </c>
      <c r="E98" s="98">
        <f>E99+E101</f>
        <v>0</v>
      </c>
      <c r="F98" s="98">
        <f>F99+F101</f>
        <v>0</v>
      </c>
      <c r="G98" s="92">
        <f t="shared" si="10"/>
        <v>0</v>
      </c>
      <c r="H98" s="108" t="e">
        <f t="shared" si="11"/>
        <v>#DIV/0!</v>
      </c>
      <c r="I98" s="108" t="e">
        <f t="shared" si="12"/>
        <v>#DIV/0!</v>
      </c>
    </row>
    <row r="99" spans="2:9" ht="51" hidden="1">
      <c r="B99" s="109" t="s">
        <v>361</v>
      </c>
      <c r="C99" s="93" t="s">
        <v>362</v>
      </c>
      <c r="D99" s="94">
        <f>D100</f>
        <v>0</v>
      </c>
      <c r="E99" s="94">
        <f>E100</f>
        <v>0</v>
      </c>
      <c r="F99" s="94">
        <f>F100</f>
        <v>0</v>
      </c>
      <c r="G99" s="92">
        <f t="shared" si="10"/>
        <v>0</v>
      </c>
      <c r="H99" s="108" t="e">
        <f t="shared" si="11"/>
        <v>#DIV/0!</v>
      </c>
      <c r="I99" s="108" t="e">
        <f t="shared" si="12"/>
        <v>#DIV/0!</v>
      </c>
    </row>
    <row r="100" spans="2:9" ht="51" hidden="1">
      <c r="B100" s="109" t="s">
        <v>363</v>
      </c>
      <c r="C100" s="93" t="s">
        <v>364</v>
      </c>
      <c r="D100" s="94"/>
      <c r="E100" s="94"/>
      <c r="F100" s="94"/>
      <c r="G100" s="92">
        <f t="shared" si="10"/>
        <v>0</v>
      </c>
      <c r="H100" s="108" t="e">
        <f t="shared" si="11"/>
        <v>#DIV/0!</v>
      </c>
      <c r="I100" s="108" t="e">
        <f t="shared" si="12"/>
        <v>#DIV/0!</v>
      </c>
    </row>
    <row r="101" spans="2:9" ht="25.5" hidden="1">
      <c r="B101" s="109" t="s">
        <v>365</v>
      </c>
      <c r="C101" s="93" t="s">
        <v>366</v>
      </c>
      <c r="D101" s="94">
        <f>SUM(D102:D109)</f>
        <v>0</v>
      </c>
      <c r="E101" s="94">
        <f>SUM(E102:E109)</f>
        <v>0</v>
      </c>
      <c r="F101" s="94">
        <f>SUM(F102:F109)</f>
        <v>0</v>
      </c>
      <c r="G101" s="92">
        <f t="shared" si="10"/>
        <v>0</v>
      </c>
      <c r="H101" s="108" t="e">
        <f t="shared" si="11"/>
        <v>#DIV/0!</v>
      </c>
      <c r="I101" s="108" t="e">
        <f t="shared" si="12"/>
        <v>#DIV/0!</v>
      </c>
    </row>
    <row r="102" spans="2:9" ht="38.25" hidden="1">
      <c r="B102" s="109" t="s">
        <v>367</v>
      </c>
      <c r="C102" s="93" t="s">
        <v>368</v>
      </c>
      <c r="D102" s="94"/>
      <c r="E102" s="94"/>
      <c r="F102" s="94"/>
      <c r="G102" s="92">
        <f t="shared" si="10"/>
        <v>0</v>
      </c>
      <c r="H102" s="108" t="e">
        <f t="shared" si="11"/>
        <v>#DIV/0!</v>
      </c>
      <c r="I102" s="108" t="e">
        <f t="shared" si="12"/>
        <v>#DIV/0!</v>
      </c>
    </row>
    <row r="103" spans="2:9" ht="63.75" hidden="1">
      <c r="B103" s="109" t="s">
        <v>369</v>
      </c>
      <c r="C103" s="93" t="s">
        <v>370</v>
      </c>
      <c r="D103" s="94"/>
      <c r="E103" s="94"/>
      <c r="F103" s="94"/>
      <c r="G103" s="92">
        <f t="shared" si="10"/>
        <v>0</v>
      </c>
      <c r="H103" s="108" t="e">
        <f t="shared" si="11"/>
        <v>#DIV/0!</v>
      </c>
      <c r="I103" s="108" t="e">
        <f t="shared" si="12"/>
        <v>#DIV/0!</v>
      </c>
    </row>
    <row r="104" spans="2:9" ht="38.25" hidden="1">
      <c r="B104" s="109" t="s">
        <v>371</v>
      </c>
      <c r="C104" s="93" t="s">
        <v>372</v>
      </c>
      <c r="D104" s="94"/>
      <c r="E104" s="94"/>
      <c r="F104" s="94"/>
      <c r="G104" s="92">
        <f t="shared" si="10"/>
        <v>0</v>
      </c>
      <c r="H104" s="108" t="e">
        <f t="shared" si="11"/>
        <v>#DIV/0!</v>
      </c>
      <c r="I104" s="108" t="e">
        <f t="shared" si="12"/>
        <v>#DIV/0!</v>
      </c>
    </row>
    <row r="105" spans="2:9" ht="51" hidden="1">
      <c r="B105" s="109" t="s">
        <v>373</v>
      </c>
      <c r="C105" s="93" t="s">
        <v>374</v>
      </c>
      <c r="D105" s="94"/>
      <c r="E105" s="94"/>
      <c r="F105" s="94"/>
      <c r="G105" s="92">
        <f t="shared" si="10"/>
        <v>0</v>
      </c>
      <c r="H105" s="108" t="e">
        <f t="shared" si="11"/>
        <v>#DIV/0!</v>
      </c>
      <c r="I105" s="108" t="e">
        <f t="shared" si="12"/>
        <v>#DIV/0!</v>
      </c>
    </row>
    <row r="106" spans="2:9" ht="51" hidden="1">
      <c r="B106" s="109" t="s">
        <v>375</v>
      </c>
      <c r="C106" s="93" t="s">
        <v>376</v>
      </c>
      <c r="D106" s="94"/>
      <c r="E106" s="94"/>
      <c r="F106" s="94"/>
      <c r="G106" s="92">
        <f t="shared" si="10"/>
        <v>0</v>
      </c>
      <c r="H106" s="108" t="e">
        <f t="shared" si="11"/>
        <v>#DIV/0!</v>
      </c>
      <c r="I106" s="108" t="e">
        <f t="shared" si="12"/>
        <v>#DIV/0!</v>
      </c>
    </row>
    <row r="107" spans="2:9" ht="76.5" hidden="1">
      <c r="B107" s="109" t="s">
        <v>377</v>
      </c>
      <c r="C107" s="93" t="s">
        <v>378</v>
      </c>
      <c r="D107" s="94"/>
      <c r="E107" s="94"/>
      <c r="F107" s="94"/>
      <c r="G107" s="92">
        <f t="shared" si="10"/>
        <v>0</v>
      </c>
      <c r="H107" s="108" t="e">
        <f t="shared" si="11"/>
        <v>#DIV/0!</v>
      </c>
      <c r="I107" s="108" t="e">
        <f t="shared" si="12"/>
        <v>#DIV/0!</v>
      </c>
    </row>
    <row r="108" spans="2:9" ht="51" hidden="1">
      <c r="B108" s="109" t="s">
        <v>379</v>
      </c>
      <c r="C108" s="93" t="s">
        <v>380</v>
      </c>
      <c r="D108" s="94"/>
      <c r="E108" s="94"/>
      <c r="F108" s="94"/>
      <c r="G108" s="92">
        <f t="shared" si="10"/>
        <v>0</v>
      </c>
      <c r="H108" s="108" t="e">
        <f t="shared" si="11"/>
        <v>#DIV/0!</v>
      </c>
      <c r="I108" s="108" t="e">
        <f t="shared" si="12"/>
        <v>#DIV/0!</v>
      </c>
    </row>
    <row r="109" spans="2:9" ht="51" hidden="1">
      <c r="B109" s="109" t="s">
        <v>381</v>
      </c>
      <c r="C109" s="93" t="s">
        <v>382</v>
      </c>
      <c r="D109" s="94"/>
      <c r="E109" s="94"/>
      <c r="F109" s="94"/>
      <c r="G109" s="92">
        <f t="shared" si="10"/>
        <v>0</v>
      </c>
      <c r="H109" s="108" t="e">
        <f t="shared" si="11"/>
        <v>#DIV/0!</v>
      </c>
      <c r="I109" s="108" t="e">
        <f t="shared" si="12"/>
        <v>#DIV/0!</v>
      </c>
    </row>
    <row r="110" spans="2:9" ht="38.25">
      <c r="B110" s="109" t="s">
        <v>389</v>
      </c>
      <c r="C110" s="93" t="s">
        <v>390</v>
      </c>
      <c r="D110" s="94">
        <v>145000</v>
      </c>
      <c r="E110" s="94">
        <v>285804</v>
      </c>
      <c r="F110" s="94">
        <v>285804</v>
      </c>
      <c r="G110" s="92">
        <f t="shared" si="10"/>
        <v>140804</v>
      </c>
      <c r="H110" s="108">
        <f t="shared" si="11"/>
        <v>197.10620689655173</v>
      </c>
      <c r="I110" s="108">
        <f t="shared" si="12"/>
        <v>100</v>
      </c>
    </row>
    <row r="111" spans="2:9" s="90" customFormat="1" ht="24.75" customHeight="1">
      <c r="B111" s="107" t="s">
        <v>394</v>
      </c>
      <c r="C111" s="91" t="s">
        <v>383</v>
      </c>
      <c r="D111" s="92">
        <v>138000</v>
      </c>
      <c r="E111" s="92">
        <v>320250</v>
      </c>
      <c r="F111" s="92">
        <f>F112</f>
        <v>320250</v>
      </c>
      <c r="G111" s="92">
        <f t="shared" si="10"/>
        <v>182250</v>
      </c>
      <c r="H111" s="108">
        <f t="shared" si="11"/>
        <v>232.06521739130434</v>
      </c>
      <c r="I111" s="108">
        <f t="shared" si="12"/>
        <v>100</v>
      </c>
    </row>
    <row r="112" spans="2:9" ht="38.25" hidden="1">
      <c r="B112" s="109" t="s">
        <v>389</v>
      </c>
      <c r="C112" s="93" t="s">
        <v>390</v>
      </c>
      <c r="D112" s="94">
        <v>0</v>
      </c>
      <c r="E112" s="94">
        <v>0</v>
      </c>
      <c r="F112" s="94">
        <f>F113+F114</f>
        <v>320250</v>
      </c>
      <c r="G112" s="92">
        <f t="shared" si="10"/>
        <v>0</v>
      </c>
      <c r="H112" s="108" t="e">
        <f t="shared" si="11"/>
        <v>#DIV/0!</v>
      </c>
      <c r="I112" s="108" t="e">
        <f t="shared" si="12"/>
        <v>#DIV/0!</v>
      </c>
    </row>
    <row r="113" spans="2:9" ht="38.25">
      <c r="B113" s="109" t="s">
        <v>388</v>
      </c>
      <c r="C113" s="93" t="s">
        <v>393</v>
      </c>
      <c r="D113" s="94">
        <v>138000</v>
      </c>
      <c r="E113" s="94">
        <v>138000</v>
      </c>
      <c r="F113" s="94">
        <v>138000</v>
      </c>
      <c r="G113" s="92">
        <f t="shared" si="10"/>
        <v>0</v>
      </c>
      <c r="H113" s="108">
        <f t="shared" si="11"/>
        <v>100</v>
      </c>
      <c r="I113" s="108">
        <f t="shared" si="12"/>
        <v>100</v>
      </c>
    </row>
    <row r="114" spans="2:9" ht="30.75" customHeight="1">
      <c r="B114" s="109" t="s">
        <v>385</v>
      </c>
      <c r="C114" s="93" t="s">
        <v>384</v>
      </c>
      <c r="D114" s="94">
        <v>0</v>
      </c>
      <c r="E114" s="94">
        <v>182250</v>
      </c>
      <c r="F114" s="94">
        <v>182250</v>
      </c>
      <c r="G114" s="92">
        <f t="shared" si="10"/>
        <v>182250</v>
      </c>
      <c r="H114" s="108">
        <v>0</v>
      </c>
      <c r="I114" s="108">
        <f t="shared" si="12"/>
        <v>100</v>
      </c>
    </row>
    <row r="115" spans="2:9" ht="27" customHeight="1">
      <c r="B115" s="109"/>
      <c r="C115" s="117" t="s">
        <v>386</v>
      </c>
      <c r="D115" s="92">
        <f>D80+D12</f>
        <v>7525400</v>
      </c>
      <c r="E115" s="92">
        <f>E80+E12</f>
        <v>9772279.629999999</v>
      </c>
      <c r="F115" s="92">
        <f>F80+F12</f>
        <v>9638015.06</v>
      </c>
      <c r="G115" s="92">
        <f>E115-D115</f>
        <v>2246879.629999999</v>
      </c>
      <c r="H115" s="108">
        <f t="shared" si="11"/>
        <v>128.07312647832674</v>
      </c>
      <c r="I115" s="108">
        <f t="shared" si="12"/>
        <v>98.62606704798112</v>
      </c>
    </row>
  </sheetData>
  <sheetProtection/>
  <mergeCells count="8">
    <mergeCell ref="B9:I9"/>
    <mergeCell ref="G1:I1"/>
    <mergeCell ref="B7:I7"/>
    <mergeCell ref="B8:I8"/>
    <mergeCell ref="G3:I3"/>
    <mergeCell ref="G2:I2"/>
    <mergeCell ref="G4:I4"/>
    <mergeCell ref="G5:I5"/>
  </mergeCells>
  <printOptions/>
  <pageMargins left="0.35433070866141736" right="0.35433070866141736" top="0.7480314960629921" bottom="0.35433070866141736" header="0.15748031496062992" footer="0.5118110236220472"/>
  <pageSetup fitToHeight="8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4"/>
  <sheetViews>
    <sheetView view="pageBreakPreview" zoomScaleSheetLayoutView="100" zoomScalePageLayoutView="0" workbookViewId="0" topLeftCell="A1">
      <selection activeCell="M13" sqref="C13:AD113"/>
    </sheetView>
  </sheetViews>
  <sheetFormatPr defaultColWidth="9.140625" defaultRowHeight="15"/>
  <cols>
    <col min="1" max="1" width="4.57421875" style="82" customWidth="1"/>
    <col min="2" max="12" width="0" style="82" hidden="1" customWidth="1"/>
    <col min="13" max="13" width="50.00390625" style="82" customWidth="1"/>
    <col min="14" max="14" width="7.140625" style="82" customWidth="1"/>
    <col min="15" max="15" width="5.421875" style="82" customWidth="1"/>
    <col min="16" max="16" width="5.28125" style="82" customWidth="1"/>
    <col min="17" max="17" width="0" style="82" hidden="1" customWidth="1"/>
    <col min="18" max="18" width="3.28125" style="82" customWidth="1"/>
    <col min="19" max="19" width="2.57421875" style="82" customWidth="1"/>
    <col min="20" max="20" width="3.28125" style="82" customWidth="1"/>
    <col min="21" max="21" width="6.8515625" style="82" customWidth="1"/>
    <col min="22" max="22" width="7.7109375" style="82" customWidth="1"/>
    <col min="23" max="23" width="0" style="82" hidden="1" customWidth="1"/>
    <col min="24" max="24" width="15.421875" style="82" customWidth="1"/>
    <col min="25" max="25" width="15.57421875" style="82" customWidth="1"/>
    <col min="26" max="26" width="14.57421875" style="82" customWidth="1"/>
    <col min="27" max="27" width="15.140625" style="82" customWidth="1"/>
    <col min="28" max="28" width="16.00390625" style="82" customWidth="1"/>
    <col min="29" max="29" width="15.140625" style="82" customWidth="1"/>
    <col min="30" max="30" width="14.421875" style="82" customWidth="1"/>
    <col min="31" max="16384" width="9.140625" style="82" customWidth="1"/>
  </cols>
  <sheetData>
    <row r="1" spans="1:28" ht="12.75" customHeight="1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6"/>
      <c r="Z1" s="81"/>
      <c r="AA1" s="1"/>
      <c r="AB1" s="81"/>
    </row>
    <row r="2" spans="1:30" ht="15.75" customHeight="1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Y2" s="16"/>
      <c r="Z2" s="81"/>
      <c r="AA2" s="1"/>
      <c r="AB2" s="19" t="s">
        <v>1</v>
      </c>
      <c r="AC2" s="17"/>
      <c r="AD2" s="81"/>
    </row>
    <row r="3" spans="1:30" ht="15.75" customHeight="1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Y3" s="16"/>
      <c r="Z3" s="81"/>
      <c r="AA3" s="1"/>
      <c r="AB3" s="19" t="s">
        <v>149</v>
      </c>
      <c r="AC3" s="17"/>
      <c r="AD3" s="81"/>
    </row>
    <row r="4" spans="1:30" ht="15.75" customHeight="1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Y4" s="16"/>
      <c r="Z4" s="1"/>
      <c r="AA4" s="1"/>
      <c r="AB4" s="19" t="s">
        <v>148</v>
      </c>
      <c r="AC4" s="17"/>
      <c r="AD4" s="81"/>
    </row>
    <row r="5" spans="1:30" ht="15.75" customHeight="1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"/>
      <c r="O5" s="2"/>
      <c r="P5" s="81"/>
      <c r="Q5" s="20"/>
      <c r="R5" s="22"/>
      <c r="S5" s="20"/>
      <c r="T5" s="20"/>
      <c r="U5" s="20"/>
      <c r="Y5" s="20"/>
      <c r="Z5" s="14"/>
      <c r="AA5" s="1"/>
      <c r="AB5" s="19" t="s">
        <v>2</v>
      </c>
      <c r="AC5" s="21"/>
      <c r="AD5" s="81"/>
    </row>
    <row r="6" spans="1:30" ht="15.75" customHeight="1">
      <c r="A6" s="1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Y6" s="16"/>
      <c r="Z6" s="81"/>
      <c r="AA6" s="1"/>
      <c r="AB6" s="19" t="s">
        <v>3</v>
      </c>
      <c r="AC6" s="17"/>
      <c r="AD6" s="81"/>
    </row>
    <row r="7" spans="1:30" ht="18" customHeight="1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Y7" s="16"/>
      <c r="Z7" s="1"/>
      <c r="AA7" s="1"/>
      <c r="AB7" s="19" t="s">
        <v>109</v>
      </c>
      <c r="AC7" s="17"/>
      <c r="AD7" s="17"/>
    </row>
    <row r="8" spans="1:28" ht="12.7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"/>
      <c r="AB8" s="81"/>
    </row>
    <row r="9" spans="13:30" s="85" customFormat="1" ht="15.75">
      <c r="M9" s="171" t="s">
        <v>429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</row>
    <row r="10" spans="13:30" s="85" customFormat="1" ht="15.75">
      <c r="M10" s="171" t="s">
        <v>108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</row>
    <row r="11" spans="1:8" s="85" customFormat="1" ht="15.75">
      <c r="A11" s="86"/>
      <c r="B11" s="86"/>
      <c r="C11" s="86"/>
      <c r="D11" s="86"/>
      <c r="E11" s="86"/>
      <c r="F11" s="86"/>
      <c r="G11" s="86"/>
      <c r="H11" s="86"/>
    </row>
    <row r="12" spans="1:30" ht="12.75" customHeigh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70"/>
      <c r="AA12" s="1"/>
      <c r="AB12" s="81"/>
      <c r="AD12" s="71" t="s">
        <v>147</v>
      </c>
    </row>
    <row r="13" spans="1:30" ht="78.75" customHeight="1" thickBot="1">
      <c r="A13" s="3"/>
      <c r="B13" s="118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 t="s">
        <v>146</v>
      </c>
      <c r="N13" s="127" t="s">
        <v>145</v>
      </c>
      <c r="O13" s="127" t="s">
        <v>144</v>
      </c>
      <c r="P13" s="127" t="s">
        <v>143</v>
      </c>
      <c r="Q13" s="127" t="s">
        <v>142</v>
      </c>
      <c r="R13" s="176" t="s">
        <v>141</v>
      </c>
      <c r="S13" s="176"/>
      <c r="T13" s="176"/>
      <c r="U13" s="176"/>
      <c r="V13" s="127" t="s">
        <v>140</v>
      </c>
      <c r="W13" s="127" t="s">
        <v>139</v>
      </c>
      <c r="X13" s="127" t="s">
        <v>411</v>
      </c>
      <c r="Y13" s="126" t="s">
        <v>412</v>
      </c>
      <c r="Z13" s="126" t="s">
        <v>413</v>
      </c>
      <c r="AA13" s="126" t="s">
        <v>414</v>
      </c>
      <c r="AB13" s="126" t="s">
        <v>4</v>
      </c>
      <c r="AC13" s="126" t="s">
        <v>415</v>
      </c>
      <c r="AD13" s="126" t="s">
        <v>416</v>
      </c>
    </row>
    <row r="14" spans="1:30" ht="12.75" customHeight="1">
      <c r="A14" s="6"/>
      <c r="B14" s="119"/>
      <c r="C14" s="128"/>
      <c r="D14" s="129"/>
      <c r="E14" s="130"/>
      <c r="F14" s="130"/>
      <c r="G14" s="130"/>
      <c r="H14" s="130"/>
      <c r="I14" s="130"/>
      <c r="J14" s="130"/>
      <c r="K14" s="130"/>
      <c r="L14" s="130"/>
      <c r="M14" s="131">
        <v>1</v>
      </c>
      <c r="N14" s="131">
        <v>2</v>
      </c>
      <c r="O14" s="131">
        <v>3</v>
      </c>
      <c r="P14" s="131">
        <v>4</v>
      </c>
      <c r="Q14" s="131">
        <v>5</v>
      </c>
      <c r="R14" s="177">
        <v>5</v>
      </c>
      <c r="S14" s="177"/>
      <c r="T14" s="177"/>
      <c r="U14" s="177"/>
      <c r="V14" s="131">
        <v>6</v>
      </c>
      <c r="W14" s="131">
        <v>7</v>
      </c>
      <c r="X14" s="131">
        <v>7</v>
      </c>
      <c r="Y14" s="131">
        <v>8</v>
      </c>
      <c r="Z14" s="131">
        <v>9</v>
      </c>
      <c r="AA14" s="131">
        <v>9</v>
      </c>
      <c r="AB14" s="131">
        <v>9</v>
      </c>
      <c r="AC14" s="131">
        <v>9</v>
      </c>
      <c r="AD14" s="131">
        <v>9</v>
      </c>
    </row>
    <row r="15" spans="1:30" ht="47.25" customHeight="1">
      <c r="A15" s="5"/>
      <c r="B15" s="120"/>
      <c r="C15" s="178" t="s">
        <v>5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32">
        <v>608</v>
      </c>
      <c r="O15" s="133" t="s">
        <v>6</v>
      </c>
      <c r="P15" s="133" t="s">
        <v>6</v>
      </c>
      <c r="Q15" s="134" t="s">
        <v>6</v>
      </c>
      <c r="R15" s="133" t="s">
        <v>6</v>
      </c>
      <c r="S15" s="135" t="s">
        <v>6</v>
      </c>
      <c r="T15" s="133" t="s">
        <v>6</v>
      </c>
      <c r="U15" s="136" t="s">
        <v>6</v>
      </c>
      <c r="V15" s="132" t="s">
        <v>6</v>
      </c>
      <c r="W15" s="137"/>
      <c r="X15" s="138">
        <f>X16+X40+X47+X58+X68+X88+X100</f>
        <v>7525400</v>
      </c>
      <c r="Y15" s="138">
        <f>Y16+Y40+Y47+Y58+Y68+Y88+Y100+Y108</f>
        <v>9772279.629999999</v>
      </c>
      <c r="Z15" s="138">
        <f>Z16+Z40+Z47+Z58+Z68+Z88+Z100+Z108</f>
        <v>9311962.559999999</v>
      </c>
      <c r="AA15" s="138">
        <f>Y15-X15</f>
        <v>2246879.629999999</v>
      </c>
      <c r="AB15" s="138">
        <f>Z15*100/Y15</f>
        <v>95.28956305561633</v>
      </c>
      <c r="AC15" s="138">
        <f>Z15*100/X15</f>
        <v>123.74043319956412</v>
      </c>
      <c r="AD15" s="138">
        <f>Z15*100/Y15</f>
        <v>95.28956305561633</v>
      </c>
    </row>
    <row r="16" spans="1:30" ht="23.25" customHeight="1">
      <c r="A16" s="5"/>
      <c r="B16" s="120"/>
      <c r="C16" s="139"/>
      <c r="D16" s="172" t="s">
        <v>138</v>
      </c>
      <c r="E16" s="172"/>
      <c r="F16" s="172"/>
      <c r="G16" s="172"/>
      <c r="H16" s="172"/>
      <c r="I16" s="172"/>
      <c r="J16" s="172"/>
      <c r="K16" s="172"/>
      <c r="L16" s="172"/>
      <c r="M16" s="172"/>
      <c r="N16" s="55">
        <v>608</v>
      </c>
      <c r="O16" s="23">
        <v>1</v>
      </c>
      <c r="P16" s="23" t="s">
        <v>6</v>
      </c>
      <c r="Q16" s="140" t="s">
        <v>6</v>
      </c>
      <c r="R16" s="23" t="s">
        <v>6</v>
      </c>
      <c r="S16" s="141" t="s">
        <v>6</v>
      </c>
      <c r="T16" s="23" t="s">
        <v>6</v>
      </c>
      <c r="U16" s="142" t="s">
        <v>6</v>
      </c>
      <c r="V16" s="55" t="s">
        <v>6</v>
      </c>
      <c r="W16" s="143"/>
      <c r="X16" s="144">
        <v>2918442.72</v>
      </c>
      <c r="Y16" s="144">
        <v>3921819.55</v>
      </c>
      <c r="Z16" s="144">
        <v>3921819.55</v>
      </c>
      <c r="AA16" s="138">
        <f aca="true" t="shared" si="0" ref="AA16:AA79">Y16-X16</f>
        <v>1003376.8299999996</v>
      </c>
      <c r="AB16" s="138">
        <f aca="true" t="shared" si="1" ref="AB16:AB79">Z16*100/Y16</f>
        <v>100</v>
      </c>
      <c r="AC16" s="138">
        <f aca="true" t="shared" si="2" ref="AC16:AC79">Z16*100/X16</f>
        <v>134.3805558739902</v>
      </c>
      <c r="AD16" s="138">
        <f aca="true" t="shared" si="3" ref="AD16:AD79">Z16*100/Y16</f>
        <v>100</v>
      </c>
    </row>
    <row r="17" spans="1:30" ht="47.25" customHeight="1">
      <c r="A17" s="5"/>
      <c r="B17" s="120"/>
      <c r="C17" s="139"/>
      <c r="D17" s="72"/>
      <c r="E17" s="175" t="s">
        <v>137</v>
      </c>
      <c r="F17" s="175"/>
      <c r="G17" s="175"/>
      <c r="H17" s="175"/>
      <c r="I17" s="175"/>
      <c r="J17" s="175"/>
      <c r="K17" s="175"/>
      <c r="L17" s="175"/>
      <c r="M17" s="175"/>
      <c r="N17" s="50">
        <v>608</v>
      </c>
      <c r="O17" s="4">
        <v>1</v>
      </c>
      <c r="P17" s="4">
        <v>2</v>
      </c>
      <c r="Q17" s="140" t="s">
        <v>6</v>
      </c>
      <c r="R17" s="4" t="s">
        <v>6</v>
      </c>
      <c r="S17" s="29" t="s">
        <v>6</v>
      </c>
      <c r="T17" s="4" t="s">
        <v>6</v>
      </c>
      <c r="U17" s="145" t="s">
        <v>6</v>
      </c>
      <c r="V17" s="50" t="s">
        <v>6</v>
      </c>
      <c r="W17" s="143"/>
      <c r="X17" s="76">
        <v>524000</v>
      </c>
      <c r="Y17" s="76">
        <v>635971.9</v>
      </c>
      <c r="Z17" s="76">
        <v>635971.9</v>
      </c>
      <c r="AA17" s="138">
        <f t="shared" si="0"/>
        <v>111971.90000000002</v>
      </c>
      <c r="AB17" s="138">
        <f t="shared" si="1"/>
        <v>100</v>
      </c>
      <c r="AC17" s="138">
        <f t="shared" si="2"/>
        <v>121.36868320610687</v>
      </c>
      <c r="AD17" s="138">
        <f t="shared" si="3"/>
        <v>100</v>
      </c>
    </row>
    <row r="18" spans="1:30" ht="80.25" customHeight="1">
      <c r="A18" s="5"/>
      <c r="B18" s="120"/>
      <c r="C18" s="139"/>
      <c r="D18" s="72"/>
      <c r="E18" s="73"/>
      <c r="F18" s="173" t="s">
        <v>7</v>
      </c>
      <c r="G18" s="173"/>
      <c r="H18" s="173"/>
      <c r="I18" s="173"/>
      <c r="J18" s="173"/>
      <c r="K18" s="173"/>
      <c r="L18" s="173"/>
      <c r="M18" s="173"/>
      <c r="N18" s="50">
        <v>608</v>
      </c>
      <c r="O18" s="4">
        <v>1</v>
      </c>
      <c r="P18" s="4">
        <v>2</v>
      </c>
      <c r="Q18" s="140" t="s">
        <v>8</v>
      </c>
      <c r="R18" s="4" t="s">
        <v>9</v>
      </c>
      <c r="S18" s="29" t="s">
        <v>116</v>
      </c>
      <c r="T18" s="4" t="s">
        <v>115</v>
      </c>
      <c r="U18" s="145" t="s">
        <v>114</v>
      </c>
      <c r="V18" s="50" t="s">
        <v>6</v>
      </c>
      <c r="W18" s="143"/>
      <c r="X18" s="76">
        <v>524000</v>
      </c>
      <c r="Y18" s="76">
        <v>635971.9</v>
      </c>
      <c r="Z18" s="76">
        <v>635971.9</v>
      </c>
      <c r="AA18" s="138">
        <f t="shared" si="0"/>
        <v>111971.90000000002</v>
      </c>
      <c r="AB18" s="138">
        <f t="shared" si="1"/>
        <v>100</v>
      </c>
      <c r="AC18" s="138">
        <f t="shared" si="2"/>
        <v>121.36868320610687</v>
      </c>
      <c r="AD18" s="138">
        <f t="shared" si="3"/>
        <v>100</v>
      </c>
    </row>
    <row r="19" spans="1:30" ht="36.75" customHeight="1">
      <c r="A19" s="5"/>
      <c r="B19" s="120"/>
      <c r="C19" s="139"/>
      <c r="D19" s="72"/>
      <c r="E19" s="73"/>
      <c r="F19" s="74"/>
      <c r="G19" s="74"/>
      <c r="H19" s="173" t="s">
        <v>10</v>
      </c>
      <c r="I19" s="173"/>
      <c r="J19" s="173"/>
      <c r="K19" s="173"/>
      <c r="L19" s="173"/>
      <c r="M19" s="173"/>
      <c r="N19" s="50">
        <v>608</v>
      </c>
      <c r="O19" s="4">
        <v>1</v>
      </c>
      <c r="P19" s="4">
        <v>2</v>
      </c>
      <c r="Q19" s="140" t="s">
        <v>11</v>
      </c>
      <c r="R19" s="4" t="s">
        <v>9</v>
      </c>
      <c r="S19" s="29" t="s">
        <v>116</v>
      </c>
      <c r="T19" s="4" t="s">
        <v>12</v>
      </c>
      <c r="U19" s="145" t="s">
        <v>114</v>
      </c>
      <c r="V19" s="50" t="s">
        <v>6</v>
      </c>
      <c r="W19" s="143"/>
      <c r="X19" s="76">
        <v>524000</v>
      </c>
      <c r="Y19" s="76">
        <v>635971.9</v>
      </c>
      <c r="Z19" s="76">
        <v>635971.9</v>
      </c>
      <c r="AA19" s="138">
        <f t="shared" si="0"/>
        <v>111971.90000000002</v>
      </c>
      <c r="AB19" s="138">
        <f t="shared" si="1"/>
        <v>100</v>
      </c>
      <c r="AC19" s="138">
        <f t="shared" si="2"/>
        <v>121.36868320610687</v>
      </c>
      <c r="AD19" s="138">
        <f t="shared" si="3"/>
        <v>100</v>
      </c>
    </row>
    <row r="20" spans="1:30" ht="36" customHeight="1">
      <c r="A20" s="5"/>
      <c r="B20" s="120"/>
      <c r="C20" s="139"/>
      <c r="D20" s="72"/>
      <c r="E20" s="73"/>
      <c r="F20" s="74"/>
      <c r="G20" s="74"/>
      <c r="H20" s="74"/>
      <c r="I20" s="173" t="s">
        <v>430</v>
      </c>
      <c r="J20" s="173"/>
      <c r="K20" s="173"/>
      <c r="L20" s="173"/>
      <c r="M20" s="173"/>
      <c r="N20" s="50">
        <v>608</v>
      </c>
      <c r="O20" s="4">
        <v>1</v>
      </c>
      <c r="P20" s="4">
        <v>2</v>
      </c>
      <c r="Q20" s="140" t="s">
        <v>13</v>
      </c>
      <c r="R20" s="4" t="s">
        <v>9</v>
      </c>
      <c r="S20" s="29" t="s">
        <v>116</v>
      </c>
      <c r="T20" s="4" t="s">
        <v>12</v>
      </c>
      <c r="U20" s="145" t="s">
        <v>14</v>
      </c>
      <c r="V20" s="50" t="s">
        <v>6</v>
      </c>
      <c r="W20" s="143"/>
      <c r="X20" s="76">
        <v>524000</v>
      </c>
      <c r="Y20" s="76">
        <v>635971.9</v>
      </c>
      <c r="Z20" s="76">
        <v>635971.9</v>
      </c>
      <c r="AA20" s="138">
        <f t="shared" si="0"/>
        <v>111971.90000000002</v>
      </c>
      <c r="AB20" s="138">
        <f t="shared" si="1"/>
        <v>100</v>
      </c>
      <c r="AC20" s="138">
        <f t="shared" si="2"/>
        <v>121.36868320610687</v>
      </c>
      <c r="AD20" s="138">
        <f t="shared" si="3"/>
        <v>100</v>
      </c>
    </row>
    <row r="21" spans="1:30" ht="35.25" customHeight="1">
      <c r="A21" s="5"/>
      <c r="B21" s="120"/>
      <c r="C21" s="139"/>
      <c r="D21" s="72"/>
      <c r="E21" s="73"/>
      <c r="F21" s="74"/>
      <c r="G21" s="74"/>
      <c r="H21" s="74"/>
      <c r="I21" s="74"/>
      <c r="J21" s="174" t="s">
        <v>431</v>
      </c>
      <c r="K21" s="174"/>
      <c r="L21" s="174"/>
      <c r="M21" s="174"/>
      <c r="N21" s="50">
        <v>608</v>
      </c>
      <c r="O21" s="4">
        <v>1</v>
      </c>
      <c r="P21" s="4">
        <v>2</v>
      </c>
      <c r="Q21" s="140" t="s">
        <v>13</v>
      </c>
      <c r="R21" s="4" t="s">
        <v>9</v>
      </c>
      <c r="S21" s="29" t="s">
        <v>116</v>
      </c>
      <c r="T21" s="4" t="s">
        <v>12</v>
      </c>
      <c r="U21" s="145" t="s">
        <v>14</v>
      </c>
      <c r="V21" s="50" t="s">
        <v>15</v>
      </c>
      <c r="W21" s="143"/>
      <c r="X21" s="76">
        <v>524000</v>
      </c>
      <c r="Y21" s="76">
        <v>635971.9</v>
      </c>
      <c r="Z21" s="76">
        <v>635971.9</v>
      </c>
      <c r="AA21" s="138">
        <f t="shared" si="0"/>
        <v>111971.90000000002</v>
      </c>
      <c r="AB21" s="138">
        <f t="shared" si="1"/>
        <v>100</v>
      </c>
      <c r="AC21" s="138">
        <f t="shared" si="2"/>
        <v>121.36868320610687</v>
      </c>
      <c r="AD21" s="138">
        <f t="shared" si="3"/>
        <v>100</v>
      </c>
    </row>
    <row r="22" spans="1:30" ht="63" customHeight="1">
      <c r="A22" s="5"/>
      <c r="B22" s="120"/>
      <c r="C22" s="139"/>
      <c r="D22" s="72"/>
      <c r="E22" s="175" t="s">
        <v>136</v>
      </c>
      <c r="F22" s="175"/>
      <c r="G22" s="175"/>
      <c r="H22" s="175"/>
      <c r="I22" s="175"/>
      <c r="J22" s="175"/>
      <c r="K22" s="175"/>
      <c r="L22" s="175"/>
      <c r="M22" s="175"/>
      <c r="N22" s="50">
        <v>608</v>
      </c>
      <c r="O22" s="4">
        <v>1</v>
      </c>
      <c r="P22" s="4">
        <v>4</v>
      </c>
      <c r="Q22" s="140" t="s">
        <v>6</v>
      </c>
      <c r="R22" s="4" t="s">
        <v>6</v>
      </c>
      <c r="S22" s="29" t="s">
        <v>6</v>
      </c>
      <c r="T22" s="4" t="s">
        <v>6</v>
      </c>
      <c r="U22" s="145" t="s">
        <v>6</v>
      </c>
      <c r="V22" s="50" t="s">
        <v>6</v>
      </c>
      <c r="W22" s="143"/>
      <c r="X22" s="76">
        <v>2392442.72</v>
      </c>
      <c r="Y22" s="76">
        <v>2509417.05</v>
      </c>
      <c r="Z22" s="76">
        <v>2509417.05</v>
      </c>
      <c r="AA22" s="138">
        <f t="shared" si="0"/>
        <v>116974.32999999961</v>
      </c>
      <c r="AB22" s="138">
        <f t="shared" si="1"/>
        <v>100</v>
      </c>
      <c r="AC22" s="138">
        <f t="shared" si="2"/>
        <v>104.88932625312758</v>
      </c>
      <c r="AD22" s="138">
        <f t="shared" si="3"/>
        <v>100</v>
      </c>
    </row>
    <row r="23" spans="1:30" ht="84.75" customHeight="1">
      <c r="A23" s="5"/>
      <c r="B23" s="120"/>
      <c r="C23" s="139"/>
      <c r="D23" s="72"/>
      <c r="E23" s="73"/>
      <c r="F23" s="173" t="s">
        <v>7</v>
      </c>
      <c r="G23" s="173"/>
      <c r="H23" s="173"/>
      <c r="I23" s="173"/>
      <c r="J23" s="173"/>
      <c r="K23" s="173"/>
      <c r="L23" s="173"/>
      <c r="M23" s="173"/>
      <c r="N23" s="50">
        <v>608</v>
      </c>
      <c r="O23" s="4">
        <v>1</v>
      </c>
      <c r="P23" s="4">
        <v>4</v>
      </c>
      <c r="Q23" s="140" t="s">
        <v>8</v>
      </c>
      <c r="R23" s="4" t="s">
        <v>9</v>
      </c>
      <c r="S23" s="29" t="s">
        <v>116</v>
      </c>
      <c r="T23" s="4" t="s">
        <v>115</v>
      </c>
      <c r="U23" s="145" t="s">
        <v>114</v>
      </c>
      <c r="V23" s="50" t="s">
        <v>6</v>
      </c>
      <c r="W23" s="143"/>
      <c r="X23" s="76">
        <v>2392442.72</v>
      </c>
      <c r="Y23" s="76">
        <v>2509417.05</v>
      </c>
      <c r="Z23" s="76">
        <v>2509417.05</v>
      </c>
      <c r="AA23" s="138">
        <f t="shared" si="0"/>
        <v>116974.32999999961</v>
      </c>
      <c r="AB23" s="138">
        <f t="shared" si="1"/>
        <v>100</v>
      </c>
      <c r="AC23" s="138">
        <f t="shared" si="2"/>
        <v>104.88932625312758</v>
      </c>
      <c r="AD23" s="138">
        <f t="shared" si="3"/>
        <v>100</v>
      </c>
    </row>
    <row r="24" spans="1:30" ht="41.25" customHeight="1">
      <c r="A24" s="5"/>
      <c r="B24" s="120"/>
      <c r="C24" s="139"/>
      <c r="D24" s="72"/>
      <c r="E24" s="73"/>
      <c r="F24" s="74"/>
      <c r="G24" s="74"/>
      <c r="H24" s="173" t="s">
        <v>10</v>
      </c>
      <c r="I24" s="173"/>
      <c r="J24" s="173"/>
      <c r="K24" s="173"/>
      <c r="L24" s="173"/>
      <c r="M24" s="173"/>
      <c r="N24" s="50">
        <v>608</v>
      </c>
      <c r="O24" s="4">
        <v>1</v>
      </c>
      <c r="P24" s="4">
        <v>4</v>
      </c>
      <c r="Q24" s="140" t="s">
        <v>11</v>
      </c>
      <c r="R24" s="4" t="s">
        <v>9</v>
      </c>
      <c r="S24" s="29" t="s">
        <v>116</v>
      </c>
      <c r="T24" s="4" t="s">
        <v>12</v>
      </c>
      <c r="U24" s="145" t="s">
        <v>114</v>
      </c>
      <c r="V24" s="50" t="s">
        <v>6</v>
      </c>
      <c r="W24" s="143"/>
      <c r="X24" s="76">
        <v>2392442.72</v>
      </c>
      <c r="Y24" s="76">
        <v>2509417.05</v>
      </c>
      <c r="Z24" s="76">
        <v>2509417.05</v>
      </c>
      <c r="AA24" s="138">
        <f t="shared" si="0"/>
        <v>116974.32999999961</v>
      </c>
      <c r="AB24" s="138">
        <f t="shared" si="1"/>
        <v>100</v>
      </c>
      <c r="AC24" s="138">
        <f t="shared" si="2"/>
        <v>104.88932625312758</v>
      </c>
      <c r="AD24" s="138">
        <f t="shared" si="3"/>
        <v>100</v>
      </c>
    </row>
    <row r="25" spans="1:30" ht="24.75" customHeight="1">
      <c r="A25" s="5"/>
      <c r="B25" s="120"/>
      <c r="C25" s="139"/>
      <c r="D25" s="72"/>
      <c r="E25" s="73"/>
      <c r="F25" s="74"/>
      <c r="G25" s="74"/>
      <c r="H25" s="74"/>
      <c r="I25" s="173" t="s">
        <v>434</v>
      </c>
      <c r="J25" s="173"/>
      <c r="K25" s="173"/>
      <c r="L25" s="173"/>
      <c r="M25" s="173"/>
      <c r="N25" s="50">
        <v>608</v>
      </c>
      <c r="O25" s="4">
        <v>1</v>
      </c>
      <c r="P25" s="4">
        <v>4</v>
      </c>
      <c r="Q25" s="140" t="s">
        <v>16</v>
      </c>
      <c r="R25" s="4" t="s">
        <v>9</v>
      </c>
      <c r="S25" s="29" t="s">
        <v>116</v>
      </c>
      <c r="T25" s="4" t="s">
        <v>12</v>
      </c>
      <c r="U25" s="145" t="s">
        <v>17</v>
      </c>
      <c r="V25" s="50" t="s">
        <v>6</v>
      </c>
      <c r="W25" s="143"/>
      <c r="X25" s="76">
        <v>2392442.72</v>
      </c>
      <c r="Y25" s="76">
        <v>2463417.05</v>
      </c>
      <c r="Z25" s="76">
        <v>2463417.05</v>
      </c>
      <c r="AA25" s="138">
        <f t="shared" si="0"/>
        <v>70974.32999999961</v>
      </c>
      <c r="AB25" s="138">
        <f t="shared" si="1"/>
        <v>100</v>
      </c>
      <c r="AC25" s="138">
        <f t="shared" si="2"/>
        <v>102.96660519420918</v>
      </c>
      <c r="AD25" s="138">
        <f t="shared" si="3"/>
        <v>100</v>
      </c>
    </row>
    <row r="26" spans="1:30" ht="33" customHeight="1">
      <c r="A26" s="5"/>
      <c r="B26" s="120"/>
      <c r="C26" s="139"/>
      <c r="D26" s="72"/>
      <c r="E26" s="73"/>
      <c r="F26" s="74"/>
      <c r="G26" s="74"/>
      <c r="H26" s="74"/>
      <c r="I26" s="74"/>
      <c r="J26" s="174" t="s">
        <v>431</v>
      </c>
      <c r="K26" s="174"/>
      <c r="L26" s="174"/>
      <c r="M26" s="174"/>
      <c r="N26" s="50">
        <v>608</v>
      </c>
      <c r="O26" s="4">
        <v>1</v>
      </c>
      <c r="P26" s="4">
        <v>4</v>
      </c>
      <c r="Q26" s="140" t="s">
        <v>16</v>
      </c>
      <c r="R26" s="4" t="s">
        <v>9</v>
      </c>
      <c r="S26" s="29" t="s">
        <v>116</v>
      </c>
      <c r="T26" s="4" t="s">
        <v>12</v>
      </c>
      <c r="U26" s="145" t="s">
        <v>17</v>
      </c>
      <c r="V26" s="50" t="s">
        <v>15</v>
      </c>
      <c r="W26" s="143"/>
      <c r="X26" s="76">
        <v>1669200</v>
      </c>
      <c r="Y26" s="76">
        <v>1727111.07</v>
      </c>
      <c r="Z26" s="76">
        <v>1727111.07</v>
      </c>
      <c r="AA26" s="138">
        <f t="shared" si="0"/>
        <v>57911.070000000065</v>
      </c>
      <c r="AB26" s="138">
        <f t="shared" si="1"/>
        <v>100</v>
      </c>
      <c r="AC26" s="138">
        <f t="shared" si="2"/>
        <v>103.46939072609634</v>
      </c>
      <c r="AD26" s="138">
        <f t="shared" si="3"/>
        <v>100</v>
      </c>
    </row>
    <row r="27" spans="1:30" ht="47.25" customHeight="1">
      <c r="A27" s="5"/>
      <c r="B27" s="121"/>
      <c r="C27" s="139"/>
      <c r="D27" s="72"/>
      <c r="E27" s="73"/>
      <c r="F27" s="74"/>
      <c r="G27" s="74"/>
      <c r="H27" s="74"/>
      <c r="I27" s="74"/>
      <c r="J27" s="174" t="s">
        <v>433</v>
      </c>
      <c r="K27" s="174"/>
      <c r="L27" s="174"/>
      <c r="M27" s="174"/>
      <c r="N27" s="50">
        <v>608</v>
      </c>
      <c r="O27" s="4">
        <v>1</v>
      </c>
      <c r="P27" s="4">
        <v>4</v>
      </c>
      <c r="Q27" s="140" t="s">
        <v>16</v>
      </c>
      <c r="R27" s="4" t="s">
        <v>9</v>
      </c>
      <c r="S27" s="29" t="s">
        <v>116</v>
      </c>
      <c r="T27" s="4" t="s">
        <v>12</v>
      </c>
      <c r="U27" s="145" t="s">
        <v>17</v>
      </c>
      <c r="V27" s="50" t="s">
        <v>18</v>
      </c>
      <c r="W27" s="143"/>
      <c r="X27" s="76">
        <v>723242.72</v>
      </c>
      <c r="Y27" s="76">
        <v>736305.98</v>
      </c>
      <c r="Z27" s="76">
        <v>736305.98</v>
      </c>
      <c r="AA27" s="138">
        <f t="shared" si="0"/>
        <v>13063.26000000001</v>
      </c>
      <c r="AB27" s="138">
        <f t="shared" si="1"/>
        <v>100</v>
      </c>
      <c r="AC27" s="138">
        <f t="shared" si="2"/>
        <v>101.80620691211382</v>
      </c>
      <c r="AD27" s="138">
        <f t="shared" si="3"/>
        <v>100</v>
      </c>
    </row>
    <row r="28" spans="1:30" s="87" customFormat="1" ht="41.25" customHeight="1">
      <c r="A28" s="77"/>
      <c r="B28" s="120"/>
      <c r="C28" s="139"/>
      <c r="D28" s="72"/>
      <c r="E28" s="73"/>
      <c r="F28" s="74"/>
      <c r="G28" s="74"/>
      <c r="H28" s="74"/>
      <c r="I28" s="74"/>
      <c r="J28" s="174" t="s">
        <v>431</v>
      </c>
      <c r="K28" s="174"/>
      <c r="L28" s="174"/>
      <c r="M28" s="174"/>
      <c r="N28" s="50">
        <v>608</v>
      </c>
      <c r="O28" s="4">
        <v>1</v>
      </c>
      <c r="P28" s="4">
        <v>4</v>
      </c>
      <c r="Q28" s="140" t="s">
        <v>16</v>
      </c>
      <c r="R28" s="4">
        <v>86</v>
      </c>
      <c r="S28" s="29" t="s">
        <v>116</v>
      </c>
      <c r="T28" s="4">
        <v>1</v>
      </c>
      <c r="U28" s="145">
        <v>88888</v>
      </c>
      <c r="V28" s="50" t="s">
        <v>15</v>
      </c>
      <c r="W28" s="143"/>
      <c r="X28" s="76"/>
      <c r="Y28" s="76">
        <v>46000</v>
      </c>
      <c r="Z28" s="76">
        <v>46000</v>
      </c>
      <c r="AA28" s="138">
        <f t="shared" si="0"/>
        <v>46000</v>
      </c>
      <c r="AB28" s="138">
        <f t="shared" si="1"/>
        <v>100</v>
      </c>
      <c r="AC28" s="138">
        <v>0</v>
      </c>
      <c r="AD28" s="138">
        <f t="shared" si="3"/>
        <v>100</v>
      </c>
    </row>
    <row r="29" spans="1:30" s="87" customFormat="1" ht="51.75" customHeight="1">
      <c r="A29" s="77"/>
      <c r="B29" s="120"/>
      <c r="C29" s="139"/>
      <c r="D29" s="72"/>
      <c r="E29" s="73"/>
      <c r="F29" s="74"/>
      <c r="G29" s="74"/>
      <c r="H29" s="74"/>
      <c r="I29" s="74"/>
      <c r="J29" s="174" t="s">
        <v>19</v>
      </c>
      <c r="K29" s="174"/>
      <c r="L29" s="174"/>
      <c r="M29" s="174"/>
      <c r="N29" s="50">
        <v>608</v>
      </c>
      <c r="O29" s="4">
        <v>1</v>
      </c>
      <c r="P29" s="4">
        <v>6</v>
      </c>
      <c r="Q29" s="140" t="s">
        <v>16</v>
      </c>
      <c r="R29" s="4"/>
      <c r="S29" s="29"/>
      <c r="T29" s="4"/>
      <c r="U29" s="145"/>
      <c r="V29" s="50"/>
      <c r="W29" s="143"/>
      <c r="X29" s="76"/>
      <c r="Y29" s="76">
        <v>2329.67</v>
      </c>
      <c r="Z29" s="76">
        <v>2329.67</v>
      </c>
      <c r="AA29" s="138">
        <f t="shared" si="0"/>
        <v>2329.67</v>
      </c>
      <c r="AB29" s="138">
        <f t="shared" si="1"/>
        <v>100</v>
      </c>
      <c r="AC29" s="138">
        <v>0</v>
      </c>
      <c r="AD29" s="138">
        <f t="shared" si="3"/>
        <v>100</v>
      </c>
    </row>
    <row r="30" spans="1:30" s="87" customFormat="1" ht="41.25" customHeight="1">
      <c r="A30" s="77"/>
      <c r="B30" s="120"/>
      <c r="C30" s="139"/>
      <c r="D30" s="72"/>
      <c r="E30" s="73"/>
      <c r="F30" s="74"/>
      <c r="G30" s="74"/>
      <c r="H30" s="74"/>
      <c r="I30" s="74"/>
      <c r="J30" s="174" t="s">
        <v>360</v>
      </c>
      <c r="K30" s="174"/>
      <c r="L30" s="174"/>
      <c r="M30" s="174"/>
      <c r="N30" s="50">
        <v>608</v>
      </c>
      <c r="O30" s="4">
        <v>1</v>
      </c>
      <c r="P30" s="4">
        <v>6</v>
      </c>
      <c r="Q30" s="140" t="s">
        <v>16</v>
      </c>
      <c r="R30" s="4">
        <v>75</v>
      </c>
      <c r="S30" s="29" t="s">
        <v>116</v>
      </c>
      <c r="T30" s="4">
        <v>0</v>
      </c>
      <c r="U30" s="145">
        <v>61002</v>
      </c>
      <c r="V30" s="50">
        <v>540</v>
      </c>
      <c r="W30" s="143"/>
      <c r="X30" s="76"/>
      <c r="Y30" s="76">
        <v>2329.67</v>
      </c>
      <c r="Z30" s="76">
        <v>2329.67</v>
      </c>
      <c r="AA30" s="138">
        <f t="shared" si="0"/>
        <v>2329.67</v>
      </c>
      <c r="AB30" s="138">
        <f t="shared" si="1"/>
        <v>100</v>
      </c>
      <c r="AC30" s="138">
        <v>0</v>
      </c>
      <c r="AD30" s="138">
        <f t="shared" si="3"/>
        <v>100</v>
      </c>
    </row>
    <row r="31" spans="1:30" ht="32.25" customHeight="1">
      <c r="A31" s="5"/>
      <c r="B31" s="122"/>
      <c r="C31" s="139"/>
      <c r="D31" s="72"/>
      <c r="E31" s="175" t="s">
        <v>135</v>
      </c>
      <c r="F31" s="175"/>
      <c r="G31" s="175"/>
      <c r="H31" s="175"/>
      <c r="I31" s="175"/>
      <c r="J31" s="175"/>
      <c r="K31" s="175"/>
      <c r="L31" s="175"/>
      <c r="M31" s="175"/>
      <c r="N31" s="50">
        <v>608</v>
      </c>
      <c r="O31" s="4">
        <v>1</v>
      </c>
      <c r="P31" s="4">
        <v>13</v>
      </c>
      <c r="Q31" s="140" t="s">
        <v>6</v>
      </c>
      <c r="R31" s="4" t="s">
        <v>6</v>
      </c>
      <c r="S31" s="29" t="s">
        <v>6</v>
      </c>
      <c r="T31" s="4" t="s">
        <v>6</v>
      </c>
      <c r="U31" s="145" t="s">
        <v>6</v>
      </c>
      <c r="V31" s="50" t="s">
        <v>6</v>
      </c>
      <c r="W31" s="143"/>
      <c r="X31" s="76">
        <v>2000</v>
      </c>
      <c r="Y31" s="76">
        <v>774100.93</v>
      </c>
      <c r="Z31" s="76">
        <v>774100.93</v>
      </c>
      <c r="AA31" s="138">
        <f t="shared" si="0"/>
        <v>772100.93</v>
      </c>
      <c r="AB31" s="138">
        <f t="shared" si="1"/>
        <v>100</v>
      </c>
      <c r="AC31" s="138">
        <f t="shared" si="2"/>
        <v>38705.0465</v>
      </c>
      <c r="AD31" s="138">
        <f t="shared" si="3"/>
        <v>100</v>
      </c>
    </row>
    <row r="32" spans="1:30" ht="31.5" customHeight="1">
      <c r="A32" s="5"/>
      <c r="B32" s="120"/>
      <c r="C32" s="139"/>
      <c r="D32" s="72"/>
      <c r="E32" s="73"/>
      <c r="F32" s="173" t="s">
        <v>432</v>
      </c>
      <c r="G32" s="173"/>
      <c r="H32" s="173"/>
      <c r="I32" s="173"/>
      <c r="J32" s="173"/>
      <c r="K32" s="173"/>
      <c r="L32" s="173"/>
      <c r="M32" s="173"/>
      <c r="N32" s="50">
        <v>608</v>
      </c>
      <c r="O32" s="4">
        <v>1</v>
      </c>
      <c r="P32" s="4">
        <v>13</v>
      </c>
      <c r="Q32" s="140" t="s">
        <v>20</v>
      </c>
      <c r="R32" s="4" t="s">
        <v>21</v>
      </c>
      <c r="S32" s="29" t="s">
        <v>116</v>
      </c>
      <c r="T32" s="4" t="s">
        <v>115</v>
      </c>
      <c r="U32" s="145" t="s">
        <v>114</v>
      </c>
      <c r="V32" s="50" t="s">
        <v>6</v>
      </c>
      <c r="W32" s="143"/>
      <c r="X32" s="76">
        <v>2000</v>
      </c>
      <c r="Y32" s="76">
        <v>1237</v>
      </c>
      <c r="Z32" s="76">
        <v>1237</v>
      </c>
      <c r="AA32" s="138">
        <f t="shared" si="0"/>
        <v>-763</v>
      </c>
      <c r="AB32" s="138">
        <f t="shared" si="1"/>
        <v>100</v>
      </c>
      <c r="AC32" s="138">
        <f t="shared" si="2"/>
        <v>61.85</v>
      </c>
      <c r="AD32" s="138">
        <f t="shared" si="3"/>
        <v>100</v>
      </c>
    </row>
    <row r="33" spans="1:30" ht="23.25" customHeight="1">
      <c r="A33" s="5"/>
      <c r="B33" s="120"/>
      <c r="C33" s="139"/>
      <c r="D33" s="72"/>
      <c r="E33" s="73"/>
      <c r="F33" s="74"/>
      <c r="G33" s="74"/>
      <c r="H33" s="74"/>
      <c r="I33" s="173" t="s">
        <v>436</v>
      </c>
      <c r="J33" s="173"/>
      <c r="K33" s="173"/>
      <c r="L33" s="173"/>
      <c r="M33" s="173"/>
      <c r="N33" s="50">
        <v>608</v>
      </c>
      <c r="O33" s="4">
        <v>1</v>
      </c>
      <c r="P33" s="4">
        <v>13</v>
      </c>
      <c r="Q33" s="140" t="s">
        <v>22</v>
      </c>
      <c r="R33" s="4" t="s">
        <v>21</v>
      </c>
      <c r="S33" s="29" t="s">
        <v>116</v>
      </c>
      <c r="T33" s="4" t="s">
        <v>115</v>
      </c>
      <c r="U33" s="145" t="s">
        <v>23</v>
      </c>
      <c r="V33" s="50" t="s">
        <v>6</v>
      </c>
      <c r="W33" s="143"/>
      <c r="X33" s="76">
        <v>2000</v>
      </c>
      <c r="Y33" s="76">
        <v>1237</v>
      </c>
      <c r="Z33" s="76">
        <v>1237</v>
      </c>
      <c r="AA33" s="138">
        <f t="shared" si="0"/>
        <v>-763</v>
      </c>
      <c r="AB33" s="138">
        <f t="shared" si="1"/>
        <v>100</v>
      </c>
      <c r="AC33" s="138">
        <f t="shared" si="2"/>
        <v>61.85</v>
      </c>
      <c r="AD33" s="138">
        <f t="shared" si="3"/>
        <v>100</v>
      </c>
    </row>
    <row r="34" spans="1:30" ht="23.25" customHeight="1">
      <c r="A34" s="5"/>
      <c r="B34" s="121"/>
      <c r="C34" s="139"/>
      <c r="D34" s="72"/>
      <c r="E34" s="73"/>
      <c r="F34" s="74"/>
      <c r="G34" s="74"/>
      <c r="H34" s="74"/>
      <c r="I34" s="74"/>
      <c r="J34" s="174" t="s">
        <v>435</v>
      </c>
      <c r="K34" s="174"/>
      <c r="L34" s="174"/>
      <c r="M34" s="174"/>
      <c r="N34" s="50">
        <v>608</v>
      </c>
      <c r="O34" s="4">
        <v>1</v>
      </c>
      <c r="P34" s="4">
        <v>13</v>
      </c>
      <c r="Q34" s="140" t="s">
        <v>22</v>
      </c>
      <c r="R34" s="4" t="s">
        <v>21</v>
      </c>
      <c r="S34" s="29" t="s">
        <v>116</v>
      </c>
      <c r="T34" s="4" t="s">
        <v>115</v>
      </c>
      <c r="U34" s="145" t="s">
        <v>23</v>
      </c>
      <c r="V34" s="50" t="s">
        <v>24</v>
      </c>
      <c r="W34" s="143"/>
      <c r="X34" s="76">
        <v>2000</v>
      </c>
      <c r="Y34" s="76">
        <v>1237</v>
      </c>
      <c r="Z34" s="76">
        <v>1237</v>
      </c>
      <c r="AA34" s="138">
        <f t="shared" si="0"/>
        <v>-763</v>
      </c>
      <c r="AB34" s="138">
        <f t="shared" si="1"/>
        <v>100</v>
      </c>
      <c r="AC34" s="138">
        <f t="shared" si="2"/>
        <v>61.85</v>
      </c>
      <c r="AD34" s="138">
        <f t="shared" si="3"/>
        <v>100</v>
      </c>
    </row>
    <row r="35" spans="1:30" s="87" customFormat="1" ht="23.25" customHeight="1">
      <c r="A35" s="77"/>
      <c r="B35" s="120"/>
      <c r="C35" s="139"/>
      <c r="D35" s="72"/>
      <c r="E35" s="73"/>
      <c r="F35" s="74"/>
      <c r="G35" s="74"/>
      <c r="H35" s="74"/>
      <c r="I35" s="74"/>
      <c r="J35" s="174" t="s">
        <v>435</v>
      </c>
      <c r="K35" s="174"/>
      <c r="L35" s="174"/>
      <c r="M35" s="174"/>
      <c r="N35" s="50">
        <v>608</v>
      </c>
      <c r="O35" s="4">
        <v>1</v>
      </c>
      <c r="P35" s="4">
        <v>13</v>
      </c>
      <c r="Q35" s="140" t="s">
        <v>22</v>
      </c>
      <c r="R35" s="4" t="s">
        <v>21</v>
      </c>
      <c r="S35" s="29" t="s">
        <v>116</v>
      </c>
      <c r="T35" s="4" t="s">
        <v>115</v>
      </c>
      <c r="U35" s="145">
        <v>90009</v>
      </c>
      <c r="V35" s="50">
        <v>850</v>
      </c>
      <c r="W35" s="143"/>
      <c r="X35" s="76"/>
      <c r="Y35" s="76">
        <v>925.15</v>
      </c>
      <c r="Z35" s="76">
        <v>925.15</v>
      </c>
      <c r="AA35" s="138">
        <f t="shared" si="0"/>
        <v>925.15</v>
      </c>
      <c r="AB35" s="138">
        <f t="shared" si="1"/>
        <v>100</v>
      </c>
      <c r="AC35" s="138">
        <v>0</v>
      </c>
      <c r="AD35" s="138">
        <f t="shared" si="3"/>
        <v>100</v>
      </c>
    </row>
    <row r="36" spans="1:30" s="87" customFormat="1" ht="23.25" customHeight="1">
      <c r="A36" s="77"/>
      <c r="B36" s="120"/>
      <c r="C36" s="139"/>
      <c r="D36" s="72"/>
      <c r="E36" s="73"/>
      <c r="F36" s="74"/>
      <c r="G36" s="74"/>
      <c r="H36" s="74"/>
      <c r="I36" s="74"/>
      <c r="J36" s="174" t="s">
        <v>438</v>
      </c>
      <c r="K36" s="174"/>
      <c r="L36" s="174"/>
      <c r="M36" s="174"/>
      <c r="N36" s="50">
        <v>608</v>
      </c>
      <c r="O36" s="4">
        <v>1</v>
      </c>
      <c r="P36" s="4">
        <v>13</v>
      </c>
      <c r="Q36" s="140" t="s">
        <v>22</v>
      </c>
      <c r="R36" s="4" t="s">
        <v>21</v>
      </c>
      <c r="S36" s="29" t="s">
        <v>116</v>
      </c>
      <c r="T36" s="4" t="s">
        <v>115</v>
      </c>
      <c r="U36" s="145">
        <v>90009</v>
      </c>
      <c r="V36" s="50">
        <v>830</v>
      </c>
      <c r="W36" s="143"/>
      <c r="X36" s="76"/>
      <c r="Y36" s="76">
        <v>93285.13</v>
      </c>
      <c r="Z36" s="76">
        <v>93285.13</v>
      </c>
      <c r="AA36" s="138">
        <f t="shared" si="0"/>
        <v>93285.13</v>
      </c>
      <c r="AB36" s="138">
        <f t="shared" si="1"/>
        <v>100</v>
      </c>
      <c r="AC36" s="138">
        <v>0</v>
      </c>
      <c r="AD36" s="138">
        <f t="shared" si="3"/>
        <v>100</v>
      </c>
    </row>
    <row r="37" spans="1:30" ht="44.25" customHeight="1">
      <c r="A37" s="5"/>
      <c r="B37" s="121"/>
      <c r="C37" s="139"/>
      <c r="D37" s="72"/>
      <c r="E37" s="73"/>
      <c r="F37" s="74"/>
      <c r="G37" s="74"/>
      <c r="H37" s="74"/>
      <c r="I37" s="74"/>
      <c r="J37" s="174" t="s">
        <v>433</v>
      </c>
      <c r="K37" s="174"/>
      <c r="L37" s="174"/>
      <c r="M37" s="174"/>
      <c r="N37" s="50">
        <v>608</v>
      </c>
      <c r="O37" s="4">
        <v>1</v>
      </c>
      <c r="P37" s="4">
        <v>13</v>
      </c>
      <c r="Q37" s="140" t="s">
        <v>22</v>
      </c>
      <c r="R37" s="4" t="s">
        <v>21</v>
      </c>
      <c r="S37" s="29" t="s">
        <v>116</v>
      </c>
      <c r="T37" s="4" t="s">
        <v>115</v>
      </c>
      <c r="U37" s="145">
        <v>90010</v>
      </c>
      <c r="V37" s="50">
        <v>240</v>
      </c>
      <c r="W37" s="143"/>
      <c r="X37" s="76">
        <v>2000</v>
      </c>
      <c r="Y37" s="76">
        <v>213816.23</v>
      </c>
      <c r="Z37" s="76">
        <v>213816.23</v>
      </c>
      <c r="AA37" s="138">
        <f t="shared" si="0"/>
        <v>211816.23</v>
      </c>
      <c r="AB37" s="138">
        <f t="shared" si="1"/>
        <v>100</v>
      </c>
      <c r="AC37" s="138">
        <f t="shared" si="2"/>
        <v>10690.8115</v>
      </c>
      <c r="AD37" s="138">
        <f t="shared" si="3"/>
        <v>100</v>
      </c>
    </row>
    <row r="38" spans="1:30" s="87" customFormat="1" ht="44.25" customHeight="1">
      <c r="A38" s="77"/>
      <c r="B38" s="120"/>
      <c r="C38" s="139"/>
      <c r="D38" s="72"/>
      <c r="E38" s="73"/>
      <c r="F38" s="74"/>
      <c r="G38" s="74"/>
      <c r="H38" s="74"/>
      <c r="I38" s="74"/>
      <c r="J38" s="174" t="s">
        <v>433</v>
      </c>
      <c r="K38" s="174"/>
      <c r="L38" s="174"/>
      <c r="M38" s="174"/>
      <c r="N38" s="50">
        <v>608</v>
      </c>
      <c r="O38" s="4">
        <v>1</v>
      </c>
      <c r="P38" s="4">
        <v>13</v>
      </c>
      <c r="Q38" s="140" t="s">
        <v>22</v>
      </c>
      <c r="R38" s="4" t="s">
        <v>21</v>
      </c>
      <c r="S38" s="29" t="s">
        <v>116</v>
      </c>
      <c r="T38" s="4" t="s">
        <v>115</v>
      </c>
      <c r="U38" s="145">
        <v>99999</v>
      </c>
      <c r="V38" s="50">
        <v>240</v>
      </c>
      <c r="W38" s="143"/>
      <c r="X38" s="76">
        <v>2000</v>
      </c>
      <c r="Y38" s="76">
        <v>433348.42</v>
      </c>
      <c r="Z38" s="76">
        <v>433348.42</v>
      </c>
      <c r="AA38" s="138">
        <f t="shared" si="0"/>
        <v>431348.42</v>
      </c>
      <c r="AB38" s="138">
        <f t="shared" si="1"/>
        <v>100</v>
      </c>
      <c r="AC38" s="138">
        <f t="shared" si="2"/>
        <v>21667.421</v>
      </c>
      <c r="AD38" s="138">
        <f t="shared" si="3"/>
        <v>100</v>
      </c>
    </row>
    <row r="39" spans="1:30" s="87" customFormat="1" ht="44.25" customHeight="1">
      <c r="A39" s="77"/>
      <c r="B39" s="120"/>
      <c r="C39" s="139"/>
      <c r="D39" s="72"/>
      <c r="E39" s="73"/>
      <c r="F39" s="74"/>
      <c r="G39" s="74"/>
      <c r="H39" s="74"/>
      <c r="I39" s="74"/>
      <c r="J39" s="174" t="s">
        <v>437</v>
      </c>
      <c r="K39" s="174"/>
      <c r="L39" s="174"/>
      <c r="M39" s="174"/>
      <c r="N39" s="50">
        <v>608</v>
      </c>
      <c r="O39" s="4">
        <v>1</v>
      </c>
      <c r="P39" s="4">
        <v>13</v>
      </c>
      <c r="Q39" s="140" t="s">
        <v>22</v>
      </c>
      <c r="R39" s="4">
        <v>86</v>
      </c>
      <c r="S39" s="29" t="s">
        <v>116</v>
      </c>
      <c r="T39" s="4">
        <v>7</v>
      </c>
      <c r="U39" s="145">
        <v>95555</v>
      </c>
      <c r="V39" s="50">
        <v>851</v>
      </c>
      <c r="W39" s="143"/>
      <c r="X39" s="76">
        <v>2000</v>
      </c>
      <c r="Y39" s="76">
        <v>31489</v>
      </c>
      <c r="Z39" s="76">
        <v>31489</v>
      </c>
      <c r="AA39" s="138">
        <f t="shared" si="0"/>
        <v>29489</v>
      </c>
      <c r="AB39" s="138">
        <f t="shared" si="1"/>
        <v>100</v>
      </c>
      <c r="AC39" s="138">
        <f t="shared" si="2"/>
        <v>1574.45</v>
      </c>
      <c r="AD39" s="138">
        <f t="shared" si="3"/>
        <v>100</v>
      </c>
    </row>
    <row r="40" spans="1:30" ht="23.25" customHeight="1">
      <c r="A40" s="5"/>
      <c r="B40" s="122"/>
      <c r="C40" s="139"/>
      <c r="D40" s="172" t="s">
        <v>134</v>
      </c>
      <c r="E40" s="172"/>
      <c r="F40" s="172"/>
      <c r="G40" s="172"/>
      <c r="H40" s="172"/>
      <c r="I40" s="172"/>
      <c r="J40" s="172"/>
      <c r="K40" s="172"/>
      <c r="L40" s="172"/>
      <c r="M40" s="172"/>
      <c r="N40" s="55">
        <v>608</v>
      </c>
      <c r="O40" s="23">
        <v>2</v>
      </c>
      <c r="P40" s="23" t="s">
        <v>6</v>
      </c>
      <c r="Q40" s="140" t="s">
        <v>6</v>
      </c>
      <c r="R40" s="23" t="s">
        <v>6</v>
      </c>
      <c r="S40" s="141" t="s">
        <v>6</v>
      </c>
      <c r="T40" s="23" t="s">
        <v>6</v>
      </c>
      <c r="U40" s="142" t="s">
        <v>6</v>
      </c>
      <c r="V40" s="55" t="s">
        <v>6</v>
      </c>
      <c r="W40" s="143"/>
      <c r="X40" s="144">
        <v>74300</v>
      </c>
      <c r="Y40" s="144">
        <v>82600</v>
      </c>
      <c r="Z40" s="144">
        <v>82600</v>
      </c>
      <c r="AA40" s="138">
        <f t="shared" si="0"/>
        <v>8300</v>
      </c>
      <c r="AB40" s="138">
        <f t="shared" si="1"/>
        <v>100</v>
      </c>
      <c r="AC40" s="138">
        <f t="shared" si="2"/>
        <v>111.17092866756393</v>
      </c>
      <c r="AD40" s="138">
        <f t="shared" si="3"/>
        <v>100</v>
      </c>
    </row>
    <row r="41" spans="1:30" ht="23.25" customHeight="1">
      <c r="A41" s="5"/>
      <c r="B41" s="120"/>
      <c r="C41" s="139"/>
      <c r="D41" s="72"/>
      <c r="E41" s="175" t="s">
        <v>133</v>
      </c>
      <c r="F41" s="175"/>
      <c r="G41" s="175"/>
      <c r="H41" s="175"/>
      <c r="I41" s="175"/>
      <c r="J41" s="175"/>
      <c r="K41" s="175"/>
      <c r="L41" s="175"/>
      <c r="M41" s="175"/>
      <c r="N41" s="50">
        <v>608</v>
      </c>
      <c r="O41" s="4">
        <v>2</v>
      </c>
      <c r="P41" s="4">
        <v>3</v>
      </c>
      <c r="Q41" s="140" t="s">
        <v>6</v>
      </c>
      <c r="R41" s="4" t="s">
        <v>6</v>
      </c>
      <c r="S41" s="29" t="s">
        <v>6</v>
      </c>
      <c r="T41" s="4" t="s">
        <v>6</v>
      </c>
      <c r="U41" s="145" t="s">
        <v>6</v>
      </c>
      <c r="V41" s="50" t="s">
        <v>6</v>
      </c>
      <c r="W41" s="143"/>
      <c r="X41" s="76">
        <v>74300</v>
      </c>
      <c r="Y41" s="76">
        <v>82600</v>
      </c>
      <c r="Z41" s="76">
        <v>82600</v>
      </c>
      <c r="AA41" s="138">
        <f t="shared" si="0"/>
        <v>8300</v>
      </c>
      <c r="AB41" s="138">
        <f t="shared" si="1"/>
        <v>100</v>
      </c>
      <c r="AC41" s="138">
        <f t="shared" si="2"/>
        <v>111.17092866756393</v>
      </c>
      <c r="AD41" s="138">
        <f t="shared" si="3"/>
        <v>100</v>
      </c>
    </row>
    <row r="42" spans="1:30" ht="83.25" customHeight="1">
      <c r="A42" s="5"/>
      <c r="B42" s="120"/>
      <c r="C42" s="139"/>
      <c r="D42" s="72"/>
      <c r="E42" s="73"/>
      <c r="F42" s="173" t="s">
        <v>7</v>
      </c>
      <c r="G42" s="173"/>
      <c r="H42" s="173"/>
      <c r="I42" s="173"/>
      <c r="J42" s="173"/>
      <c r="K42" s="173"/>
      <c r="L42" s="173"/>
      <c r="M42" s="173"/>
      <c r="N42" s="50">
        <v>608</v>
      </c>
      <c r="O42" s="4">
        <v>2</v>
      </c>
      <c r="P42" s="4">
        <v>3</v>
      </c>
      <c r="Q42" s="140" t="s">
        <v>8</v>
      </c>
      <c r="R42" s="4" t="s">
        <v>9</v>
      </c>
      <c r="S42" s="29" t="s">
        <v>116</v>
      </c>
      <c r="T42" s="4" t="s">
        <v>115</v>
      </c>
      <c r="U42" s="145" t="s">
        <v>114</v>
      </c>
      <c r="V42" s="50" t="s">
        <v>6</v>
      </c>
      <c r="W42" s="143"/>
      <c r="X42" s="76">
        <v>74300</v>
      </c>
      <c r="Y42" s="76">
        <v>82600</v>
      </c>
      <c r="Z42" s="76">
        <v>82600</v>
      </c>
      <c r="AA42" s="138">
        <f t="shared" si="0"/>
        <v>8300</v>
      </c>
      <c r="AB42" s="138">
        <f t="shared" si="1"/>
        <v>100</v>
      </c>
      <c r="AC42" s="138">
        <f t="shared" si="2"/>
        <v>111.17092866756393</v>
      </c>
      <c r="AD42" s="138">
        <f t="shared" si="3"/>
        <v>100</v>
      </c>
    </row>
    <row r="43" spans="1:30" ht="54" customHeight="1">
      <c r="A43" s="5"/>
      <c r="B43" s="120"/>
      <c r="C43" s="139"/>
      <c r="D43" s="72"/>
      <c r="E43" s="73"/>
      <c r="F43" s="74"/>
      <c r="G43" s="74"/>
      <c r="H43" s="173" t="s">
        <v>439</v>
      </c>
      <c r="I43" s="173"/>
      <c r="J43" s="173"/>
      <c r="K43" s="173"/>
      <c r="L43" s="173"/>
      <c r="M43" s="173"/>
      <c r="N43" s="50">
        <v>608</v>
      </c>
      <c r="O43" s="4">
        <v>2</v>
      </c>
      <c r="P43" s="4">
        <v>3</v>
      </c>
      <c r="Q43" s="140" t="s">
        <v>25</v>
      </c>
      <c r="R43" s="4" t="s">
        <v>9</v>
      </c>
      <c r="S43" s="29" t="s">
        <v>116</v>
      </c>
      <c r="T43" s="4" t="s">
        <v>26</v>
      </c>
      <c r="U43" s="145" t="s">
        <v>114</v>
      </c>
      <c r="V43" s="50" t="s">
        <v>6</v>
      </c>
      <c r="W43" s="143"/>
      <c r="X43" s="76">
        <v>74300</v>
      </c>
      <c r="Y43" s="76">
        <v>82600</v>
      </c>
      <c r="Z43" s="76">
        <v>82600</v>
      </c>
      <c r="AA43" s="138">
        <f t="shared" si="0"/>
        <v>8300</v>
      </c>
      <c r="AB43" s="138">
        <f t="shared" si="1"/>
        <v>100</v>
      </c>
      <c r="AC43" s="138">
        <f t="shared" si="2"/>
        <v>111.17092866756393</v>
      </c>
      <c r="AD43" s="138">
        <f t="shared" si="3"/>
        <v>100</v>
      </c>
    </row>
    <row r="44" spans="1:30" ht="47.25" customHeight="1">
      <c r="A44" s="5"/>
      <c r="B44" s="120"/>
      <c r="C44" s="139"/>
      <c r="D44" s="72"/>
      <c r="E44" s="73"/>
      <c r="F44" s="74"/>
      <c r="G44" s="74"/>
      <c r="H44" s="74"/>
      <c r="I44" s="173" t="s">
        <v>440</v>
      </c>
      <c r="J44" s="173"/>
      <c r="K44" s="173"/>
      <c r="L44" s="173"/>
      <c r="M44" s="173"/>
      <c r="N44" s="50">
        <v>608</v>
      </c>
      <c r="O44" s="4">
        <v>2</v>
      </c>
      <c r="P44" s="4">
        <v>3</v>
      </c>
      <c r="Q44" s="140" t="s">
        <v>27</v>
      </c>
      <c r="R44" s="4" t="s">
        <v>9</v>
      </c>
      <c r="S44" s="29" t="s">
        <v>116</v>
      </c>
      <c r="T44" s="4" t="s">
        <v>26</v>
      </c>
      <c r="U44" s="145" t="s">
        <v>28</v>
      </c>
      <c r="V44" s="50" t="s">
        <v>6</v>
      </c>
      <c r="W44" s="143"/>
      <c r="X44" s="76">
        <v>74300</v>
      </c>
      <c r="Y44" s="76">
        <v>82600</v>
      </c>
      <c r="Z44" s="76">
        <v>82600</v>
      </c>
      <c r="AA44" s="138">
        <f t="shared" si="0"/>
        <v>8300</v>
      </c>
      <c r="AB44" s="138">
        <f t="shared" si="1"/>
        <v>100</v>
      </c>
      <c r="AC44" s="138">
        <f t="shared" si="2"/>
        <v>111.17092866756393</v>
      </c>
      <c r="AD44" s="138">
        <f t="shared" si="3"/>
        <v>100</v>
      </c>
    </row>
    <row r="45" spans="1:30" ht="35.25" customHeight="1">
      <c r="A45" s="5"/>
      <c r="B45" s="120"/>
      <c r="C45" s="139"/>
      <c r="D45" s="72"/>
      <c r="E45" s="73"/>
      <c r="F45" s="74"/>
      <c r="G45" s="74"/>
      <c r="H45" s="74"/>
      <c r="I45" s="74"/>
      <c r="J45" s="174" t="s">
        <v>431</v>
      </c>
      <c r="K45" s="174"/>
      <c r="L45" s="174"/>
      <c r="M45" s="174"/>
      <c r="N45" s="50">
        <v>608</v>
      </c>
      <c r="O45" s="4">
        <v>2</v>
      </c>
      <c r="P45" s="4">
        <v>3</v>
      </c>
      <c r="Q45" s="140" t="s">
        <v>27</v>
      </c>
      <c r="R45" s="4" t="s">
        <v>9</v>
      </c>
      <c r="S45" s="29" t="s">
        <v>116</v>
      </c>
      <c r="T45" s="4" t="s">
        <v>26</v>
      </c>
      <c r="U45" s="145" t="s">
        <v>28</v>
      </c>
      <c r="V45" s="50" t="s">
        <v>15</v>
      </c>
      <c r="W45" s="143"/>
      <c r="X45" s="76">
        <v>64058</v>
      </c>
      <c r="Y45" s="76">
        <v>72358</v>
      </c>
      <c r="Z45" s="76">
        <v>72358</v>
      </c>
      <c r="AA45" s="138">
        <f t="shared" si="0"/>
        <v>8300</v>
      </c>
      <c r="AB45" s="138">
        <f t="shared" si="1"/>
        <v>100</v>
      </c>
      <c r="AC45" s="138">
        <f t="shared" si="2"/>
        <v>112.95700771176122</v>
      </c>
      <c r="AD45" s="138">
        <f t="shared" si="3"/>
        <v>100</v>
      </c>
    </row>
    <row r="46" spans="1:30" ht="47.25" customHeight="1">
      <c r="A46" s="5"/>
      <c r="B46" s="120"/>
      <c r="C46" s="139"/>
      <c r="D46" s="72"/>
      <c r="E46" s="73"/>
      <c r="F46" s="74"/>
      <c r="G46" s="74"/>
      <c r="H46" s="74"/>
      <c r="I46" s="74"/>
      <c r="J46" s="174" t="s">
        <v>433</v>
      </c>
      <c r="K46" s="174"/>
      <c r="L46" s="174"/>
      <c r="M46" s="174"/>
      <c r="N46" s="50">
        <v>608</v>
      </c>
      <c r="O46" s="4">
        <v>2</v>
      </c>
      <c r="P46" s="4">
        <v>3</v>
      </c>
      <c r="Q46" s="140" t="s">
        <v>27</v>
      </c>
      <c r="R46" s="4" t="s">
        <v>9</v>
      </c>
      <c r="S46" s="29" t="s">
        <v>116</v>
      </c>
      <c r="T46" s="4" t="s">
        <v>26</v>
      </c>
      <c r="U46" s="145" t="s">
        <v>28</v>
      </c>
      <c r="V46" s="50" t="s">
        <v>18</v>
      </c>
      <c r="W46" s="143"/>
      <c r="X46" s="76">
        <v>10242</v>
      </c>
      <c r="Y46" s="76">
        <v>10242</v>
      </c>
      <c r="Z46" s="76">
        <v>10242</v>
      </c>
      <c r="AA46" s="138">
        <f t="shared" si="0"/>
        <v>0</v>
      </c>
      <c r="AB46" s="138">
        <f t="shared" si="1"/>
        <v>100</v>
      </c>
      <c r="AC46" s="138">
        <f t="shared" si="2"/>
        <v>100</v>
      </c>
      <c r="AD46" s="138">
        <f t="shared" si="3"/>
        <v>100</v>
      </c>
    </row>
    <row r="47" spans="1:30" ht="31.5" customHeight="1">
      <c r="A47" s="5"/>
      <c r="B47" s="120"/>
      <c r="C47" s="139"/>
      <c r="D47" s="172" t="s">
        <v>132</v>
      </c>
      <c r="E47" s="172"/>
      <c r="F47" s="172"/>
      <c r="G47" s="172"/>
      <c r="H47" s="172"/>
      <c r="I47" s="172"/>
      <c r="J47" s="172"/>
      <c r="K47" s="172"/>
      <c r="L47" s="172"/>
      <c r="M47" s="172"/>
      <c r="N47" s="55">
        <v>608</v>
      </c>
      <c r="O47" s="23">
        <v>3</v>
      </c>
      <c r="P47" s="23" t="s">
        <v>6</v>
      </c>
      <c r="Q47" s="140" t="s">
        <v>6</v>
      </c>
      <c r="R47" s="23" t="s">
        <v>6</v>
      </c>
      <c r="S47" s="141" t="s">
        <v>6</v>
      </c>
      <c r="T47" s="23" t="s">
        <v>6</v>
      </c>
      <c r="U47" s="142" t="s">
        <v>6</v>
      </c>
      <c r="V47" s="55" t="s">
        <v>6</v>
      </c>
      <c r="W47" s="143"/>
      <c r="X47" s="144">
        <v>16100</v>
      </c>
      <c r="Y47" s="144">
        <v>213798.6</v>
      </c>
      <c r="Z47" s="144">
        <v>213798.6</v>
      </c>
      <c r="AA47" s="138">
        <f t="shared" si="0"/>
        <v>197698.6</v>
      </c>
      <c r="AB47" s="138">
        <f t="shared" si="1"/>
        <v>100</v>
      </c>
      <c r="AC47" s="138">
        <f t="shared" si="2"/>
        <v>1327.9416149068322</v>
      </c>
      <c r="AD47" s="138">
        <f t="shared" si="3"/>
        <v>100</v>
      </c>
    </row>
    <row r="48" spans="1:30" ht="23.25" customHeight="1">
      <c r="A48" s="5"/>
      <c r="B48" s="120"/>
      <c r="C48" s="139"/>
      <c r="D48" s="72"/>
      <c r="E48" s="175" t="s">
        <v>131</v>
      </c>
      <c r="F48" s="175"/>
      <c r="G48" s="175"/>
      <c r="H48" s="175"/>
      <c r="I48" s="175"/>
      <c r="J48" s="175"/>
      <c r="K48" s="175"/>
      <c r="L48" s="175"/>
      <c r="M48" s="175"/>
      <c r="N48" s="50">
        <v>608</v>
      </c>
      <c r="O48" s="4">
        <v>3</v>
      </c>
      <c r="P48" s="4">
        <v>4</v>
      </c>
      <c r="Q48" s="140" t="s">
        <v>6</v>
      </c>
      <c r="R48" s="4" t="s">
        <v>6</v>
      </c>
      <c r="S48" s="29" t="s">
        <v>6</v>
      </c>
      <c r="T48" s="4" t="s">
        <v>6</v>
      </c>
      <c r="U48" s="145" t="s">
        <v>6</v>
      </c>
      <c r="V48" s="50" t="s">
        <v>6</v>
      </c>
      <c r="W48" s="143"/>
      <c r="X48" s="76">
        <v>16100</v>
      </c>
      <c r="Y48" s="76">
        <v>16100</v>
      </c>
      <c r="Z48" s="76">
        <v>16100</v>
      </c>
      <c r="AA48" s="138">
        <f t="shared" si="0"/>
        <v>0</v>
      </c>
      <c r="AB48" s="138">
        <f t="shared" si="1"/>
        <v>100</v>
      </c>
      <c r="AC48" s="138">
        <f t="shared" si="2"/>
        <v>100</v>
      </c>
      <c r="AD48" s="138">
        <f t="shared" si="3"/>
        <v>100</v>
      </c>
    </row>
    <row r="49" spans="1:30" ht="31.5" customHeight="1">
      <c r="A49" s="5"/>
      <c r="B49" s="120"/>
      <c r="C49" s="139"/>
      <c r="D49" s="72"/>
      <c r="E49" s="73"/>
      <c r="F49" s="173" t="s">
        <v>432</v>
      </c>
      <c r="G49" s="173"/>
      <c r="H49" s="173"/>
      <c r="I49" s="173"/>
      <c r="J49" s="173"/>
      <c r="K49" s="173"/>
      <c r="L49" s="173"/>
      <c r="M49" s="173"/>
      <c r="N49" s="50">
        <v>608</v>
      </c>
      <c r="O49" s="4">
        <v>3</v>
      </c>
      <c r="P49" s="4">
        <v>4</v>
      </c>
      <c r="Q49" s="140" t="s">
        <v>20</v>
      </c>
      <c r="R49" s="4" t="s">
        <v>21</v>
      </c>
      <c r="S49" s="29" t="s">
        <v>116</v>
      </c>
      <c r="T49" s="4" t="s">
        <v>115</v>
      </c>
      <c r="U49" s="145" t="s">
        <v>114</v>
      </c>
      <c r="V49" s="50" t="s">
        <v>6</v>
      </c>
      <c r="W49" s="143"/>
      <c r="X49" s="76">
        <v>16100</v>
      </c>
      <c r="Y49" s="76">
        <v>16100</v>
      </c>
      <c r="Z49" s="76">
        <v>16100</v>
      </c>
      <c r="AA49" s="138">
        <f t="shared" si="0"/>
        <v>0</v>
      </c>
      <c r="AB49" s="138">
        <f t="shared" si="1"/>
        <v>100</v>
      </c>
      <c r="AC49" s="138">
        <f t="shared" si="2"/>
        <v>100</v>
      </c>
      <c r="AD49" s="138">
        <f t="shared" si="3"/>
        <v>100</v>
      </c>
    </row>
    <row r="50" spans="1:30" ht="126" customHeight="1">
      <c r="A50" s="5"/>
      <c r="B50" s="120"/>
      <c r="C50" s="139"/>
      <c r="D50" s="72"/>
      <c r="E50" s="73"/>
      <c r="F50" s="74"/>
      <c r="G50" s="74"/>
      <c r="H50" s="74"/>
      <c r="I50" s="173" t="s">
        <v>29</v>
      </c>
      <c r="J50" s="173"/>
      <c r="K50" s="173"/>
      <c r="L50" s="173"/>
      <c r="M50" s="173"/>
      <c r="N50" s="50">
        <v>608</v>
      </c>
      <c r="O50" s="4">
        <v>3</v>
      </c>
      <c r="P50" s="4">
        <v>4</v>
      </c>
      <c r="Q50" s="140" t="s">
        <v>30</v>
      </c>
      <c r="R50" s="4" t="s">
        <v>21</v>
      </c>
      <c r="S50" s="29" t="s">
        <v>116</v>
      </c>
      <c r="T50" s="4" t="s">
        <v>115</v>
      </c>
      <c r="U50" s="145" t="s">
        <v>31</v>
      </c>
      <c r="V50" s="50" t="s">
        <v>6</v>
      </c>
      <c r="W50" s="143"/>
      <c r="X50" s="76">
        <v>16100</v>
      </c>
      <c r="Y50" s="76">
        <v>16100</v>
      </c>
      <c r="Z50" s="76">
        <v>16100</v>
      </c>
      <c r="AA50" s="138">
        <f t="shared" si="0"/>
        <v>0</v>
      </c>
      <c r="AB50" s="138">
        <f t="shared" si="1"/>
        <v>100</v>
      </c>
      <c r="AC50" s="138">
        <f t="shared" si="2"/>
        <v>100</v>
      </c>
      <c r="AD50" s="138">
        <f t="shared" si="3"/>
        <v>100</v>
      </c>
    </row>
    <row r="51" spans="1:30" ht="47.25" customHeight="1">
      <c r="A51" s="5"/>
      <c r="B51" s="120"/>
      <c r="C51" s="139"/>
      <c r="D51" s="72"/>
      <c r="E51" s="73"/>
      <c r="F51" s="74"/>
      <c r="G51" s="74"/>
      <c r="H51" s="74"/>
      <c r="I51" s="74"/>
      <c r="J51" s="174" t="s">
        <v>433</v>
      </c>
      <c r="K51" s="174"/>
      <c r="L51" s="174"/>
      <c r="M51" s="174"/>
      <c r="N51" s="50">
        <v>608</v>
      </c>
      <c r="O51" s="4">
        <v>3</v>
      </c>
      <c r="P51" s="4">
        <v>4</v>
      </c>
      <c r="Q51" s="140" t="s">
        <v>30</v>
      </c>
      <c r="R51" s="4" t="s">
        <v>21</v>
      </c>
      <c r="S51" s="29" t="s">
        <v>116</v>
      </c>
      <c r="T51" s="4" t="s">
        <v>115</v>
      </c>
      <c r="U51" s="145" t="s">
        <v>31</v>
      </c>
      <c r="V51" s="50" t="s">
        <v>18</v>
      </c>
      <c r="W51" s="143"/>
      <c r="X51" s="76">
        <v>16100</v>
      </c>
      <c r="Y51" s="76">
        <v>16100</v>
      </c>
      <c r="Z51" s="76">
        <v>16100</v>
      </c>
      <c r="AA51" s="138">
        <f t="shared" si="0"/>
        <v>0</v>
      </c>
      <c r="AB51" s="138">
        <f t="shared" si="1"/>
        <v>100</v>
      </c>
      <c r="AC51" s="138">
        <f t="shared" si="2"/>
        <v>100</v>
      </c>
      <c r="AD51" s="138">
        <f t="shared" si="3"/>
        <v>100</v>
      </c>
    </row>
    <row r="52" spans="1:30" ht="25.5" customHeight="1">
      <c r="A52" s="5"/>
      <c r="B52" s="120"/>
      <c r="C52" s="139"/>
      <c r="D52" s="72"/>
      <c r="E52" s="175" t="s">
        <v>129</v>
      </c>
      <c r="F52" s="175"/>
      <c r="G52" s="175"/>
      <c r="H52" s="175"/>
      <c r="I52" s="175"/>
      <c r="J52" s="175"/>
      <c r="K52" s="175"/>
      <c r="L52" s="175"/>
      <c r="M52" s="175"/>
      <c r="N52" s="50">
        <v>608</v>
      </c>
      <c r="O52" s="4">
        <v>3</v>
      </c>
      <c r="P52" s="4">
        <v>10</v>
      </c>
      <c r="Q52" s="140" t="s">
        <v>6</v>
      </c>
      <c r="R52" s="4" t="s">
        <v>6</v>
      </c>
      <c r="S52" s="29" t="s">
        <v>6</v>
      </c>
      <c r="T52" s="4" t="s">
        <v>6</v>
      </c>
      <c r="U52" s="145" t="s">
        <v>6</v>
      </c>
      <c r="V52" s="50" t="s">
        <v>6</v>
      </c>
      <c r="W52" s="143"/>
      <c r="X52" s="76">
        <v>0</v>
      </c>
      <c r="Y52" s="76">
        <v>197698.6</v>
      </c>
      <c r="Z52" s="76">
        <v>197698.6</v>
      </c>
      <c r="AA52" s="138">
        <f t="shared" si="0"/>
        <v>197698.6</v>
      </c>
      <c r="AB52" s="138">
        <f t="shared" si="1"/>
        <v>100</v>
      </c>
      <c r="AC52" s="138">
        <v>0</v>
      </c>
      <c r="AD52" s="138">
        <f t="shared" si="3"/>
        <v>100</v>
      </c>
    </row>
    <row r="53" spans="1:30" ht="83.25" customHeight="1">
      <c r="A53" s="5"/>
      <c r="B53" s="120"/>
      <c r="C53" s="139"/>
      <c r="D53" s="72"/>
      <c r="E53" s="73"/>
      <c r="F53" s="173" t="s">
        <v>32</v>
      </c>
      <c r="G53" s="173"/>
      <c r="H53" s="173"/>
      <c r="I53" s="173"/>
      <c r="J53" s="173"/>
      <c r="K53" s="173"/>
      <c r="L53" s="173"/>
      <c r="M53" s="173"/>
      <c r="N53" s="50">
        <v>608</v>
      </c>
      <c r="O53" s="4">
        <v>3</v>
      </c>
      <c r="P53" s="4">
        <v>10</v>
      </c>
      <c r="Q53" s="140" t="s">
        <v>33</v>
      </c>
      <c r="R53" s="4" t="s">
        <v>34</v>
      </c>
      <c r="S53" s="29" t="s">
        <v>116</v>
      </c>
      <c r="T53" s="4" t="s">
        <v>115</v>
      </c>
      <c r="U53" s="145" t="s">
        <v>114</v>
      </c>
      <c r="V53" s="50" t="s">
        <v>6</v>
      </c>
      <c r="W53" s="143"/>
      <c r="X53" s="76">
        <v>0</v>
      </c>
      <c r="Y53" s="76">
        <v>197698.6</v>
      </c>
      <c r="Z53" s="76">
        <v>197698.6</v>
      </c>
      <c r="AA53" s="138">
        <f t="shared" si="0"/>
        <v>197698.6</v>
      </c>
      <c r="AB53" s="138">
        <f t="shared" si="1"/>
        <v>100</v>
      </c>
      <c r="AC53" s="138">
        <v>0</v>
      </c>
      <c r="AD53" s="138">
        <f t="shared" si="3"/>
        <v>100</v>
      </c>
    </row>
    <row r="54" spans="1:30" ht="23.25" customHeight="1">
      <c r="A54" s="5"/>
      <c r="B54" s="120"/>
      <c r="C54" s="139"/>
      <c r="D54" s="72"/>
      <c r="E54" s="73"/>
      <c r="F54" s="74"/>
      <c r="G54" s="173" t="s">
        <v>35</v>
      </c>
      <c r="H54" s="173"/>
      <c r="I54" s="173"/>
      <c r="J54" s="173"/>
      <c r="K54" s="173"/>
      <c r="L54" s="173"/>
      <c r="M54" s="173"/>
      <c r="N54" s="50">
        <v>608</v>
      </c>
      <c r="O54" s="4">
        <v>3</v>
      </c>
      <c r="P54" s="4">
        <v>10</v>
      </c>
      <c r="Q54" s="140" t="s">
        <v>36</v>
      </c>
      <c r="R54" s="4" t="s">
        <v>34</v>
      </c>
      <c r="S54" s="29" t="s">
        <v>37</v>
      </c>
      <c r="T54" s="4" t="s">
        <v>115</v>
      </c>
      <c r="U54" s="145" t="s">
        <v>114</v>
      </c>
      <c r="V54" s="50" t="s">
        <v>6</v>
      </c>
      <c r="W54" s="143"/>
      <c r="X54" s="76">
        <v>0</v>
      </c>
      <c r="Y54" s="76">
        <v>197698.6</v>
      </c>
      <c r="Z54" s="76">
        <v>197698.6</v>
      </c>
      <c r="AA54" s="138">
        <f t="shared" si="0"/>
        <v>197698.6</v>
      </c>
      <c r="AB54" s="138">
        <f t="shared" si="1"/>
        <v>100</v>
      </c>
      <c r="AC54" s="138">
        <v>0</v>
      </c>
      <c r="AD54" s="138">
        <f t="shared" si="3"/>
        <v>100</v>
      </c>
    </row>
    <row r="55" spans="1:30" ht="47.25" customHeight="1">
      <c r="A55" s="5"/>
      <c r="B55" s="120"/>
      <c r="C55" s="139"/>
      <c r="D55" s="72"/>
      <c r="E55" s="73"/>
      <c r="F55" s="74"/>
      <c r="G55" s="74"/>
      <c r="H55" s="173" t="s">
        <v>38</v>
      </c>
      <c r="I55" s="173"/>
      <c r="J55" s="173"/>
      <c r="K55" s="173"/>
      <c r="L55" s="173"/>
      <c r="M55" s="173"/>
      <c r="N55" s="50">
        <v>608</v>
      </c>
      <c r="O55" s="4">
        <v>3</v>
      </c>
      <c r="P55" s="4">
        <v>10</v>
      </c>
      <c r="Q55" s="140" t="s">
        <v>39</v>
      </c>
      <c r="R55" s="4" t="s">
        <v>34</v>
      </c>
      <c r="S55" s="29" t="s">
        <v>37</v>
      </c>
      <c r="T55" s="4" t="s">
        <v>12</v>
      </c>
      <c r="U55" s="145" t="s">
        <v>114</v>
      </c>
      <c r="V55" s="50" t="s">
        <v>6</v>
      </c>
      <c r="W55" s="143"/>
      <c r="X55" s="76">
        <v>0</v>
      </c>
      <c r="Y55" s="76">
        <v>197698.6</v>
      </c>
      <c r="Z55" s="76">
        <v>197698.6</v>
      </c>
      <c r="AA55" s="138">
        <f t="shared" si="0"/>
        <v>197698.6</v>
      </c>
      <c r="AB55" s="138">
        <f t="shared" si="1"/>
        <v>100</v>
      </c>
      <c r="AC55" s="138">
        <v>0</v>
      </c>
      <c r="AD55" s="138">
        <f t="shared" si="3"/>
        <v>100</v>
      </c>
    </row>
    <row r="56" spans="1:30" ht="47.25" customHeight="1">
      <c r="A56" s="5"/>
      <c r="B56" s="120"/>
      <c r="C56" s="139"/>
      <c r="D56" s="72"/>
      <c r="E56" s="73"/>
      <c r="F56" s="74"/>
      <c r="G56" s="74"/>
      <c r="H56" s="74"/>
      <c r="I56" s="173" t="s">
        <v>40</v>
      </c>
      <c r="J56" s="173"/>
      <c r="K56" s="173"/>
      <c r="L56" s="173"/>
      <c r="M56" s="173"/>
      <c r="N56" s="50">
        <v>608</v>
      </c>
      <c r="O56" s="4">
        <v>3</v>
      </c>
      <c r="P56" s="4">
        <v>10</v>
      </c>
      <c r="Q56" s="140" t="s">
        <v>41</v>
      </c>
      <c r="R56" s="4" t="s">
        <v>34</v>
      </c>
      <c r="S56" s="29" t="s">
        <v>37</v>
      </c>
      <c r="T56" s="4" t="s">
        <v>12</v>
      </c>
      <c r="U56" s="145" t="s">
        <v>42</v>
      </c>
      <c r="V56" s="50" t="s">
        <v>6</v>
      </c>
      <c r="W56" s="143"/>
      <c r="X56" s="76">
        <v>0</v>
      </c>
      <c r="Y56" s="76">
        <v>197698.6</v>
      </c>
      <c r="Z56" s="76">
        <v>197698.6</v>
      </c>
      <c r="AA56" s="138">
        <f t="shared" si="0"/>
        <v>197698.6</v>
      </c>
      <c r="AB56" s="138">
        <f t="shared" si="1"/>
        <v>100</v>
      </c>
      <c r="AC56" s="138">
        <v>0</v>
      </c>
      <c r="AD56" s="138">
        <f t="shared" si="3"/>
        <v>100</v>
      </c>
    </row>
    <row r="57" spans="1:30" ht="47.25" customHeight="1">
      <c r="A57" s="5"/>
      <c r="B57" s="120"/>
      <c r="C57" s="139"/>
      <c r="D57" s="72"/>
      <c r="E57" s="73"/>
      <c r="F57" s="74"/>
      <c r="G57" s="74"/>
      <c r="H57" s="74"/>
      <c r="I57" s="74"/>
      <c r="J57" s="174" t="s">
        <v>433</v>
      </c>
      <c r="K57" s="174"/>
      <c r="L57" s="174"/>
      <c r="M57" s="174"/>
      <c r="N57" s="50">
        <v>608</v>
      </c>
      <c r="O57" s="4">
        <v>3</v>
      </c>
      <c r="P57" s="4">
        <v>10</v>
      </c>
      <c r="Q57" s="140" t="s">
        <v>41</v>
      </c>
      <c r="R57" s="4" t="s">
        <v>34</v>
      </c>
      <c r="S57" s="29" t="s">
        <v>37</v>
      </c>
      <c r="T57" s="4" t="s">
        <v>12</v>
      </c>
      <c r="U57" s="145" t="s">
        <v>42</v>
      </c>
      <c r="V57" s="50" t="s">
        <v>18</v>
      </c>
      <c r="W57" s="143"/>
      <c r="X57" s="76">
        <v>0</v>
      </c>
      <c r="Y57" s="76">
        <v>197698.6</v>
      </c>
      <c r="Z57" s="76">
        <v>197698.6</v>
      </c>
      <c r="AA57" s="138">
        <f t="shared" si="0"/>
        <v>197698.6</v>
      </c>
      <c r="AB57" s="138">
        <f t="shared" si="1"/>
        <v>100</v>
      </c>
      <c r="AC57" s="138">
        <v>0</v>
      </c>
      <c r="AD57" s="138">
        <f t="shared" si="3"/>
        <v>100</v>
      </c>
    </row>
    <row r="58" spans="1:30" ht="23.25" customHeight="1">
      <c r="A58" s="5"/>
      <c r="B58" s="120"/>
      <c r="C58" s="139"/>
      <c r="D58" s="172" t="s">
        <v>128</v>
      </c>
      <c r="E58" s="172"/>
      <c r="F58" s="172"/>
      <c r="G58" s="172"/>
      <c r="H58" s="172"/>
      <c r="I58" s="172"/>
      <c r="J58" s="172"/>
      <c r="K58" s="172"/>
      <c r="L58" s="172"/>
      <c r="M58" s="172"/>
      <c r="N58" s="55">
        <v>608</v>
      </c>
      <c r="O58" s="23">
        <v>4</v>
      </c>
      <c r="P58" s="23" t="s">
        <v>6</v>
      </c>
      <c r="Q58" s="140" t="s">
        <v>6</v>
      </c>
      <c r="R58" s="23" t="s">
        <v>6</v>
      </c>
      <c r="S58" s="141" t="s">
        <v>6</v>
      </c>
      <c r="T58" s="23" t="s">
        <v>6</v>
      </c>
      <c r="U58" s="142" t="s">
        <v>6</v>
      </c>
      <c r="V58" s="55" t="s">
        <v>6</v>
      </c>
      <c r="W58" s="143"/>
      <c r="X58" s="144">
        <v>986103.64</v>
      </c>
      <c r="Y58" s="144">
        <v>1052372.48</v>
      </c>
      <c r="Z58" s="144">
        <v>605940.41</v>
      </c>
      <c r="AA58" s="138">
        <f t="shared" si="0"/>
        <v>66268.83999999997</v>
      </c>
      <c r="AB58" s="138">
        <f t="shared" si="1"/>
        <v>57.57851155514823</v>
      </c>
      <c r="AC58" s="138">
        <f t="shared" si="2"/>
        <v>61.44794374757606</v>
      </c>
      <c r="AD58" s="138">
        <f t="shared" si="3"/>
        <v>57.57851155514823</v>
      </c>
    </row>
    <row r="59" spans="1:30" ht="23.25" customHeight="1">
      <c r="A59" s="5"/>
      <c r="B59" s="120"/>
      <c r="C59" s="139"/>
      <c r="D59" s="72"/>
      <c r="E59" s="175" t="s">
        <v>127</v>
      </c>
      <c r="F59" s="175"/>
      <c r="G59" s="175"/>
      <c r="H59" s="175"/>
      <c r="I59" s="175"/>
      <c r="J59" s="175"/>
      <c r="K59" s="175"/>
      <c r="L59" s="175"/>
      <c r="M59" s="175"/>
      <c r="N59" s="50">
        <v>608</v>
      </c>
      <c r="O59" s="4">
        <v>4</v>
      </c>
      <c r="P59" s="4">
        <v>9</v>
      </c>
      <c r="Q59" s="140" t="s">
        <v>6</v>
      </c>
      <c r="R59" s="4" t="s">
        <v>6</v>
      </c>
      <c r="S59" s="29" t="s">
        <v>6</v>
      </c>
      <c r="T59" s="4" t="s">
        <v>6</v>
      </c>
      <c r="U59" s="145" t="s">
        <v>6</v>
      </c>
      <c r="V59" s="50" t="s">
        <v>6</v>
      </c>
      <c r="W59" s="143"/>
      <c r="X59" s="76">
        <v>986103.64</v>
      </c>
      <c r="Y59" s="76">
        <v>1052372.48</v>
      </c>
      <c r="Z59" s="76">
        <v>605940.41</v>
      </c>
      <c r="AA59" s="138">
        <f t="shared" si="0"/>
        <v>66268.83999999997</v>
      </c>
      <c r="AB59" s="138">
        <f t="shared" si="1"/>
        <v>57.57851155514823</v>
      </c>
      <c r="AC59" s="138">
        <f t="shared" si="2"/>
        <v>61.44794374757606</v>
      </c>
      <c r="AD59" s="138">
        <f t="shared" si="3"/>
        <v>57.57851155514823</v>
      </c>
    </row>
    <row r="60" spans="1:30" ht="78.75" customHeight="1">
      <c r="A60" s="5"/>
      <c r="B60" s="120"/>
      <c r="C60" s="139"/>
      <c r="D60" s="72"/>
      <c r="E60" s="73"/>
      <c r="F60" s="173" t="s">
        <v>32</v>
      </c>
      <c r="G60" s="173"/>
      <c r="H60" s="173"/>
      <c r="I60" s="173"/>
      <c r="J60" s="173"/>
      <c r="K60" s="173"/>
      <c r="L60" s="173"/>
      <c r="M60" s="173"/>
      <c r="N60" s="50">
        <v>608</v>
      </c>
      <c r="O60" s="4">
        <v>4</v>
      </c>
      <c r="P60" s="4">
        <v>9</v>
      </c>
      <c r="Q60" s="140" t="s">
        <v>33</v>
      </c>
      <c r="R60" s="4" t="s">
        <v>34</v>
      </c>
      <c r="S60" s="29" t="s">
        <v>116</v>
      </c>
      <c r="T60" s="4" t="s">
        <v>115</v>
      </c>
      <c r="U60" s="145" t="s">
        <v>114</v>
      </c>
      <c r="V60" s="50" t="s">
        <v>6</v>
      </c>
      <c r="W60" s="143"/>
      <c r="X60" s="76">
        <v>986103.64</v>
      </c>
      <c r="Y60" s="76">
        <v>1052372.48</v>
      </c>
      <c r="Z60" s="76">
        <v>605940.41</v>
      </c>
      <c r="AA60" s="138">
        <f t="shared" si="0"/>
        <v>66268.83999999997</v>
      </c>
      <c r="AB60" s="138">
        <f t="shared" si="1"/>
        <v>57.57851155514823</v>
      </c>
      <c r="AC60" s="138">
        <f t="shared" si="2"/>
        <v>61.44794374757606</v>
      </c>
      <c r="AD60" s="138">
        <f t="shared" si="3"/>
        <v>57.57851155514823</v>
      </c>
    </row>
    <row r="61" spans="1:30" ht="23.25" customHeight="1">
      <c r="A61" s="5"/>
      <c r="B61" s="120"/>
      <c r="C61" s="139"/>
      <c r="D61" s="72"/>
      <c r="E61" s="73"/>
      <c r="F61" s="74"/>
      <c r="G61" s="173" t="s">
        <v>43</v>
      </c>
      <c r="H61" s="173"/>
      <c r="I61" s="173"/>
      <c r="J61" s="173"/>
      <c r="K61" s="173"/>
      <c r="L61" s="173"/>
      <c r="M61" s="173"/>
      <c r="N61" s="50">
        <v>608</v>
      </c>
      <c r="O61" s="4">
        <v>4</v>
      </c>
      <c r="P61" s="4">
        <v>9</v>
      </c>
      <c r="Q61" s="140" t="s">
        <v>44</v>
      </c>
      <c r="R61" s="4" t="s">
        <v>34</v>
      </c>
      <c r="S61" s="29" t="s">
        <v>45</v>
      </c>
      <c r="T61" s="4" t="s">
        <v>115</v>
      </c>
      <c r="U61" s="145" t="s">
        <v>114</v>
      </c>
      <c r="V61" s="50" t="s">
        <v>6</v>
      </c>
      <c r="W61" s="143"/>
      <c r="X61" s="76">
        <v>986103.64</v>
      </c>
      <c r="Y61" s="76">
        <v>1052372.48</v>
      </c>
      <c r="Z61" s="76">
        <v>605940.41</v>
      </c>
      <c r="AA61" s="138">
        <f t="shared" si="0"/>
        <v>66268.83999999997</v>
      </c>
      <c r="AB61" s="138">
        <f t="shared" si="1"/>
        <v>57.57851155514823</v>
      </c>
      <c r="AC61" s="138">
        <f t="shared" si="2"/>
        <v>61.44794374757606</v>
      </c>
      <c r="AD61" s="138">
        <f t="shared" si="3"/>
        <v>57.57851155514823</v>
      </c>
    </row>
    <row r="62" spans="1:30" ht="47.25" customHeight="1">
      <c r="A62" s="5"/>
      <c r="B62" s="120"/>
      <c r="C62" s="139"/>
      <c r="D62" s="72"/>
      <c r="E62" s="73"/>
      <c r="F62" s="74"/>
      <c r="G62" s="74"/>
      <c r="H62" s="173" t="s">
        <v>46</v>
      </c>
      <c r="I62" s="173"/>
      <c r="J62" s="173"/>
      <c r="K62" s="173"/>
      <c r="L62" s="173"/>
      <c r="M62" s="173"/>
      <c r="N62" s="50">
        <v>608</v>
      </c>
      <c r="O62" s="4">
        <v>4</v>
      </c>
      <c r="P62" s="4">
        <v>9</v>
      </c>
      <c r="Q62" s="140" t="s">
        <v>47</v>
      </c>
      <c r="R62" s="4" t="s">
        <v>34</v>
      </c>
      <c r="S62" s="29" t="s">
        <v>45</v>
      </c>
      <c r="T62" s="4" t="s">
        <v>48</v>
      </c>
      <c r="U62" s="145" t="s">
        <v>114</v>
      </c>
      <c r="V62" s="50" t="s">
        <v>6</v>
      </c>
      <c r="W62" s="143"/>
      <c r="X62" s="76">
        <v>684700</v>
      </c>
      <c r="Y62" s="76">
        <v>431096.65</v>
      </c>
      <c r="Z62" s="76">
        <v>0</v>
      </c>
      <c r="AA62" s="138">
        <f t="shared" si="0"/>
        <v>-253603.34999999998</v>
      </c>
      <c r="AB62" s="138">
        <f t="shared" si="1"/>
        <v>0</v>
      </c>
      <c r="AC62" s="138">
        <f t="shared" si="2"/>
        <v>0</v>
      </c>
      <c r="AD62" s="138">
        <f t="shared" si="3"/>
        <v>0</v>
      </c>
    </row>
    <row r="63" spans="1:30" ht="31.5" customHeight="1">
      <c r="A63" s="5"/>
      <c r="B63" s="120"/>
      <c r="C63" s="139"/>
      <c r="D63" s="72"/>
      <c r="E63" s="73"/>
      <c r="F63" s="74"/>
      <c r="G63" s="74"/>
      <c r="H63" s="74"/>
      <c r="I63" s="173" t="s">
        <v>441</v>
      </c>
      <c r="J63" s="173"/>
      <c r="K63" s="173"/>
      <c r="L63" s="173"/>
      <c r="M63" s="173"/>
      <c r="N63" s="50">
        <v>608</v>
      </c>
      <c r="O63" s="4">
        <v>4</v>
      </c>
      <c r="P63" s="4">
        <v>9</v>
      </c>
      <c r="Q63" s="140" t="s">
        <v>49</v>
      </c>
      <c r="R63" s="4" t="s">
        <v>34</v>
      </c>
      <c r="S63" s="29" t="s">
        <v>45</v>
      </c>
      <c r="T63" s="4" t="s">
        <v>48</v>
      </c>
      <c r="U63" s="145" t="s">
        <v>50</v>
      </c>
      <c r="V63" s="50" t="s">
        <v>6</v>
      </c>
      <c r="W63" s="143"/>
      <c r="X63" s="76">
        <v>684700</v>
      </c>
      <c r="Y63" s="76">
        <v>431096.65</v>
      </c>
      <c r="Z63" s="76">
        <v>0</v>
      </c>
      <c r="AA63" s="138">
        <f t="shared" si="0"/>
        <v>-253603.34999999998</v>
      </c>
      <c r="AB63" s="138">
        <f t="shared" si="1"/>
        <v>0</v>
      </c>
      <c r="AC63" s="138">
        <f t="shared" si="2"/>
        <v>0</v>
      </c>
      <c r="AD63" s="138">
        <f t="shared" si="3"/>
        <v>0</v>
      </c>
    </row>
    <row r="64" spans="1:30" ht="47.25" customHeight="1">
      <c r="A64" s="5"/>
      <c r="B64" s="120"/>
      <c r="C64" s="139"/>
      <c r="D64" s="72"/>
      <c r="E64" s="73"/>
      <c r="F64" s="74"/>
      <c r="G64" s="74"/>
      <c r="H64" s="74"/>
      <c r="I64" s="74"/>
      <c r="J64" s="174" t="s">
        <v>433</v>
      </c>
      <c r="K64" s="174"/>
      <c r="L64" s="174"/>
      <c r="M64" s="174"/>
      <c r="N64" s="50">
        <v>608</v>
      </c>
      <c r="O64" s="4">
        <v>4</v>
      </c>
      <c r="P64" s="4">
        <v>9</v>
      </c>
      <c r="Q64" s="140" t="s">
        <v>49</v>
      </c>
      <c r="R64" s="4" t="s">
        <v>34</v>
      </c>
      <c r="S64" s="29" t="s">
        <v>45</v>
      </c>
      <c r="T64" s="4" t="s">
        <v>48</v>
      </c>
      <c r="U64" s="145" t="s">
        <v>50</v>
      </c>
      <c r="V64" s="50" t="s">
        <v>18</v>
      </c>
      <c r="W64" s="143"/>
      <c r="X64" s="76">
        <v>684700</v>
      </c>
      <c r="Y64" s="76">
        <v>431096.65</v>
      </c>
      <c r="Z64" s="76">
        <v>0</v>
      </c>
      <c r="AA64" s="138">
        <f t="shared" si="0"/>
        <v>-253603.34999999998</v>
      </c>
      <c r="AB64" s="138">
        <f t="shared" si="1"/>
        <v>0</v>
      </c>
      <c r="AC64" s="138">
        <f t="shared" si="2"/>
        <v>0</v>
      </c>
      <c r="AD64" s="138">
        <f t="shared" si="3"/>
        <v>0</v>
      </c>
    </row>
    <row r="65" spans="1:30" ht="47.25" customHeight="1">
      <c r="A65" s="5"/>
      <c r="B65" s="120"/>
      <c r="C65" s="139"/>
      <c r="D65" s="72"/>
      <c r="E65" s="73"/>
      <c r="F65" s="74"/>
      <c r="G65" s="74"/>
      <c r="H65" s="173" t="s">
        <v>51</v>
      </c>
      <c r="I65" s="173"/>
      <c r="J65" s="173"/>
      <c r="K65" s="173"/>
      <c r="L65" s="173"/>
      <c r="M65" s="173"/>
      <c r="N65" s="50">
        <v>608</v>
      </c>
      <c r="O65" s="4">
        <v>4</v>
      </c>
      <c r="P65" s="4">
        <v>9</v>
      </c>
      <c r="Q65" s="140" t="s">
        <v>52</v>
      </c>
      <c r="R65" s="4" t="s">
        <v>34</v>
      </c>
      <c r="S65" s="29" t="s">
        <v>45</v>
      </c>
      <c r="T65" s="4" t="s">
        <v>53</v>
      </c>
      <c r="U65" s="145" t="s">
        <v>114</v>
      </c>
      <c r="V65" s="50" t="s">
        <v>6</v>
      </c>
      <c r="W65" s="143"/>
      <c r="X65" s="76">
        <v>301403.64</v>
      </c>
      <c r="Y65" s="76">
        <v>621275.83</v>
      </c>
      <c r="Z65" s="76">
        <v>605940.41</v>
      </c>
      <c r="AA65" s="138">
        <f t="shared" si="0"/>
        <v>319872.18999999994</v>
      </c>
      <c r="AB65" s="138">
        <f t="shared" si="1"/>
        <v>97.53162456038247</v>
      </c>
      <c r="AC65" s="138">
        <f t="shared" si="2"/>
        <v>201.03951299327372</v>
      </c>
      <c r="AD65" s="138">
        <f t="shared" si="3"/>
        <v>97.53162456038247</v>
      </c>
    </row>
    <row r="66" spans="1:30" ht="31.5" customHeight="1">
      <c r="A66" s="5"/>
      <c r="B66" s="120"/>
      <c r="C66" s="139"/>
      <c r="D66" s="72"/>
      <c r="E66" s="73"/>
      <c r="F66" s="74"/>
      <c r="G66" s="74"/>
      <c r="H66" s="74"/>
      <c r="I66" s="173" t="s">
        <v>442</v>
      </c>
      <c r="J66" s="173"/>
      <c r="K66" s="173"/>
      <c r="L66" s="173"/>
      <c r="M66" s="173"/>
      <c r="N66" s="50">
        <v>608</v>
      </c>
      <c r="O66" s="4">
        <v>4</v>
      </c>
      <c r="P66" s="4">
        <v>9</v>
      </c>
      <c r="Q66" s="140" t="s">
        <v>54</v>
      </c>
      <c r="R66" s="4" t="s">
        <v>34</v>
      </c>
      <c r="S66" s="29" t="s">
        <v>45</v>
      </c>
      <c r="T66" s="4" t="s">
        <v>53</v>
      </c>
      <c r="U66" s="145" t="s">
        <v>55</v>
      </c>
      <c r="V66" s="50" t="s">
        <v>6</v>
      </c>
      <c r="W66" s="143"/>
      <c r="X66" s="76">
        <v>301403.64</v>
      </c>
      <c r="Y66" s="76">
        <v>621275.83</v>
      </c>
      <c r="Z66" s="76">
        <v>605940.41</v>
      </c>
      <c r="AA66" s="138">
        <f t="shared" si="0"/>
        <v>319872.18999999994</v>
      </c>
      <c r="AB66" s="138">
        <f t="shared" si="1"/>
        <v>97.53162456038247</v>
      </c>
      <c r="AC66" s="138">
        <f t="shared" si="2"/>
        <v>201.03951299327372</v>
      </c>
      <c r="AD66" s="138">
        <f t="shared" si="3"/>
        <v>97.53162456038247</v>
      </c>
    </row>
    <row r="67" spans="1:30" ht="47.25" customHeight="1">
      <c r="A67" s="5"/>
      <c r="B67" s="120"/>
      <c r="C67" s="139"/>
      <c r="D67" s="72"/>
      <c r="E67" s="73"/>
      <c r="F67" s="74"/>
      <c r="G67" s="74"/>
      <c r="H67" s="74"/>
      <c r="I67" s="74"/>
      <c r="J67" s="174" t="s">
        <v>433</v>
      </c>
      <c r="K67" s="174"/>
      <c r="L67" s="174"/>
      <c r="M67" s="174"/>
      <c r="N67" s="50">
        <v>608</v>
      </c>
      <c r="O67" s="4">
        <v>4</v>
      </c>
      <c r="P67" s="4">
        <v>9</v>
      </c>
      <c r="Q67" s="140" t="s">
        <v>54</v>
      </c>
      <c r="R67" s="4" t="s">
        <v>34</v>
      </c>
      <c r="S67" s="29" t="s">
        <v>45</v>
      </c>
      <c r="T67" s="4" t="s">
        <v>53</v>
      </c>
      <c r="U67" s="145" t="s">
        <v>55</v>
      </c>
      <c r="V67" s="50" t="s">
        <v>18</v>
      </c>
      <c r="W67" s="143"/>
      <c r="X67" s="76">
        <v>301403.64</v>
      </c>
      <c r="Y67" s="76">
        <v>621275.83</v>
      </c>
      <c r="Z67" s="76">
        <v>605940.41</v>
      </c>
      <c r="AA67" s="138">
        <f t="shared" si="0"/>
        <v>319872.18999999994</v>
      </c>
      <c r="AB67" s="138">
        <f t="shared" si="1"/>
        <v>97.53162456038247</v>
      </c>
      <c r="AC67" s="138">
        <f t="shared" si="2"/>
        <v>201.03951299327372</v>
      </c>
      <c r="AD67" s="138">
        <f t="shared" si="3"/>
        <v>97.53162456038247</v>
      </c>
    </row>
    <row r="68" spans="1:30" ht="31.5" customHeight="1">
      <c r="A68" s="5"/>
      <c r="B68" s="120"/>
      <c r="C68" s="139"/>
      <c r="D68" s="172" t="s">
        <v>125</v>
      </c>
      <c r="E68" s="172"/>
      <c r="F68" s="172"/>
      <c r="G68" s="172"/>
      <c r="H68" s="172"/>
      <c r="I68" s="172"/>
      <c r="J68" s="172"/>
      <c r="K68" s="172"/>
      <c r="L68" s="172"/>
      <c r="M68" s="172"/>
      <c r="N68" s="55">
        <v>608</v>
      </c>
      <c r="O68" s="23">
        <v>5</v>
      </c>
      <c r="P68" s="23" t="s">
        <v>6</v>
      </c>
      <c r="Q68" s="140" t="s">
        <v>6</v>
      </c>
      <c r="R68" s="23" t="s">
        <v>6</v>
      </c>
      <c r="S68" s="141" t="s">
        <v>6</v>
      </c>
      <c r="T68" s="23" t="s">
        <v>6</v>
      </c>
      <c r="U68" s="142" t="s">
        <v>6</v>
      </c>
      <c r="V68" s="55" t="s">
        <v>6</v>
      </c>
      <c r="W68" s="143"/>
      <c r="X68" s="144">
        <v>1902252</v>
      </c>
      <c r="Y68" s="144">
        <v>2106830</v>
      </c>
      <c r="Z68" s="144">
        <v>2092945</v>
      </c>
      <c r="AA68" s="138">
        <f t="shared" si="0"/>
        <v>204578</v>
      </c>
      <c r="AB68" s="138">
        <f t="shared" si="1"/>
        <v>99.34095299573292</v>
      </c>
      <c r="AC68" s="138">
        <f t="shared" si="2"/>
        <v>110.0245919047529</v>
      </c>
      <c r="AD68" s="138">
        <f t="shared" si="3"/>
        <v>99.34095299573292</v>
      </c>
    </row>
    <row r="69" spans="1:30" ht="23.25" customHeight="1">
      <c r="A69" s="5"/>
      <c r="B69" s="120"/>
      <c r="C69" s="139"/>
      <c r="D69" s="72"/>
      <c r="E69" s="175" t="s">
        <v>124</v>
      </c>
      <c r="F69" s="175"/>
      <c r="G69" s="175"/>
      <c r="H69" s="175"/>
      <c r="I69" s="175"/>
      <c r="J69" s="175"/>
      <c r="K69" s="175"/>
      <c r="L69" s="175"/>
      <c r="M69" s="175"/>
      <c r="N69" s="50">
        <v>608</v>
      </c>
      <c r="O69" s="4">
        <v>5</v>
      </c>
      <c r="P69" s="4">
        <v>1</v>
      </c>
      <c r="Q69" s="140" t="s">
        <v>6</v>
      </c>
      <c r="R69" s="4" t="s">
        <v>6</v>
      </c>
      <c r="S69" s="29" t="s">
        <v>6</v>
      </c>
      <c r="T69" s="4" t="s">
        <v>6</v>
      </c>
      <c r="U69" s="145" t="s">
        <v>6</v>
      </c>
      <c r="V69" s="50" t="s">
        <v>6</v>
      </c>
      <c r="W69" s="143"/>
      <c r="X69" s="76">
        <v>21000</v>
      </c>
      <c r="Y69" s="76">
        <v>0</v>
      </c>
      <c r="Z69" s="76">
        <v>0</v>
      </c>
      <c r="AA69" s="138">
        <f t="shared" si="0"/>
        <v>-21000</v>
      </c>
      <c r="AB69" s="138">
        <v>0</v>
      </c>
      <c r="AC69" s="138">
        <f t="shared" si="2"/>
        <v>0</v>
      </c>
      <c r="AD69" s="138">
        <v>0</v>
      </c>
    </row>
    <row r="70" spans="1:30" ht="78.75" customHeight="1">
      <c r="A70" s="5"/>
      <c r="B70" s="120"/>
      <c r="C70" s="139"/>
      <c r="D70" s="72"/>
      <c r="E70" s="73"/>
      <c r="F70" s="173" t="s">
        <v>32</v>
      </c>
      <c r="G70" s="173"/>
      <c r="H70" s="173"/>
      <c r="I70" s="173"/>
      <c r="J70" s="173"/>
      <c r="K70" s="173"/>
      <c r="L70" s="173"/>
      <c r="M70" s="173"/>
      <c r="N70" s="50">
        <v>608</v>
      </c>
      <c r="O70" s="4">
        <v>5</v>
      </c>
      <c r="P70" s="4">
        <v>1</v>
      </c>
      <c r="Q70" s="140" t="s">
        <v>33</v>
      </c>
      <c r="R70" s="4" t="s">
        <v>34</v>
      </c>
      <c r="S70" s="29" t="s">
        <v>116</v>
      </c>
      <c r="T70" s="4" t="s">
        <v>115</v>
      </c>
      <c r="U70" s="145" t="s">
        <v>114</v>
      </c>
      <c r="V70" s="50" t="s">
        <v>6</v>
      </c>
      <c r="W70" s="143"/>
      <c r="X70" s="76">
        <v>21000</v>
      </c>
      <c r="Y70" s="76">
        <v>0</v>
      </c>
      <c r="Z70" s="76">
        <v>0</v>
      </c>
      <c r="AA70" s="138">
        <f t="shared" si="0"/>
        <v>-21000</v>
      </c>
      <c r="AB70" s="138">
        <v>0</v>
      </c>
      <c r="AC70" s="138">
        <f t="shared" si="2"/>
        <v>0</v>
      </c>
      <c r="AD70" s="138">
        <v>0</v>
      </c>
    </row>
    <row r="71" spans="1:30" ht="23.25" customHeight="1">
      <c r="A71" s="5"/>
      <c r="B71" s="120"/>
      <c r="C71" s="139"/>
      <c r="D71" s="72"/>
      <c r="E71" s="73"/>
      <c r="F71" s="74"/>
      <c r="G71" s="173" t="s">
        <v>56</v>
      </c>
      <c r="H71" s="173"/>
      <c r="I71" s="173"/>
      <c r="J71" s="173"/>
      <c r="K71" s="173"/>
      <c r="L71" s="173"/>
      <c r="M71" s="173"/>
      <c r="N71" s="50">
        <v>608</v>
      </c>
      <c r="O71" s="4">
        <v>5</v>
      </c>
      <c r="P71" s="4">
        <v>1</v>
      </c>
      <c r="Q71" s="140" t="s">
        <v>57</v>
      </c>
      <c r="R71" s="4" t="s">
        <v>34</v>
      </c>
      <c r="S71" s="29" t="s">
        <v>58</v>
      </c>
      <c r="T71" s="4" t="s">
        <v>115</v>
      </c>
      <c r="U71" s="145" t="s">
        <v>114</v>
      </c>
      <c r="V71" s="50" t="s">
        <v>6</v>
      </c>
      <c r="W71" s="143"/>
      <c r="X71" s="76">
        <v>21000</v>
      </c>
      <c r="Y71" s="76">
        <v>0</v>
      </c>
      <c r="Z71" s="76">
        <v>0</v>
      </c>
      <c r="AA71" s="138">
        <f t="shared" si="0"/>
        <v>-21000</v>
      </c>
      <c r="AB71" s="138">
        <v>0</v>
      </c>
      <c r="AC71" s="138">
        <f t="shared" si="2"/>
        <v>0</v>
      </c>
      <c r="AD71" s="138">
        <v>0</v>
      </c>
    </row>
    <row r="72" spans="1:30" ht="31.5" customHeight="1">
      <c r="A72" s="5"/>
      <c r="B72" s="120"/>
      <c r="C72" s="139"/>
      <c r="D72" s="72"/>
      <c r="E72" s="73"/>
      <c r="F72" s="74"/>
      <c r="G72" s="74"/>
      <c r="H72" s="173" t="s">
        <v>59</v>
      </c>
      <c r="I72" s="173"/>
      <c r="J72" s="173"/>
      <c r="K72" s="173"/>
      <c r="L72" s="173"/>
      <c r="M72" s="173"/>
      <c r="N72" s="50">
        <v>608</v>
      </c>
      <c r="O72" s="4">
        <v>5</v>
      </c>
      <c r="P72" s="4">
        <v>1</v>
      </c>
      <c r="Q72" s="140" t="s">
        <v>60</v>
      </c>
      <c r="R72" s="4" t="s">
        <v>34</v>
      </c>
      <c r="S72" s="29" t="s">
        <v>58</v>
      </c>
      <c r="T72" s="4" t="s">
        <v>61</v>
      </c>
      <c r="U72" s="145" t="s">
        <v>114</v>
      </c>
      <c r="V72" s="50" t="s">
        <v>6</v>
      </c>
      <c r="W72" s="143"/>
      <c r="X72" s="76">
        <v>21000</v>
      </c>
      <c r="Y72" s="76">
        <v>0</v>
      </c>
      <c r="Z72" s="76">
        <v>0</v>
      </c>
      <c r="AA72" s="138">
        <f t="shared" si="0"/>
        <v>-21000</v>
      </c>
      <c r="AB72" s="138">
        <v>0</v>
      </c>
      <c r="AC72" s="138">
        <f t="shared" si="2"/>
        <v>0</v>
      </c>
      <c r="AD72" s="138">
        <v>0</v>
      </c>
    </row>
    <row r="73" spans="1:30" ht="23.25" customHeight="1">
      <c r="A73" s="5"/>
      <c r="B73" s="120"/>
      <c r="C73" s="139"/>
      <c r="D73" s="72"/>
      <c r="E73" s="73"/>
      <c r="F73" s="74"/>
      <c r="G73" s="74"/>
      <c r="H73" s="74"/>
      <c r="I73" s="173" t="s">
        <v>62</v>
      </c>
      <c r="J73" s="173"/>
      <c r="K73" s="173"/>
      <c r="L73" s="173"/>
      <c r="M73" s="173"/>
      <c r="N73" s="50">
        <v>608</v>
      </c>
      <c r="O73" s="4">
        <v>5</v>
      </c>
      <c r="P73" s="4">
        <v>1</v>
      </c>
      <c r="Q73" s="140" t="s">
        <v>63</v>
      </c>
      <c r="R73" s="4" t="s">
        <v>34</v>
      </c>
      <c r="S73" s="29" t="s">
        <v>58</v>
      </c>
      <c r="T73" s="4" t="s">
        <v>61</v>
      </c>
      <c r="U73" s="145" t="s">
        <v>64</v>
      </c>
      <c r="V73" s="50" t="s">
        <v>6</v>
      </c>
      <c r="W73" s="143"/>
      <c r="X73" s="76">
        <v>21000</v>
      </c>
      <c r="Y73" s="76">
        <v>0</v>
      </c>
      <c r="Z73" s="76">
        <v>0</v>
      </c>
      <c r="AA73" s="138">
        <f t="shared" si="0"/>
        <v>-21000</v>
      </c>
      <c r="AB73" s="138">
        <v>0</v>
      </c>
      <c r="AC73" s="138">
        <f t="shared" si="2"/>
        <v>0</v>
      </c>
      <c r="AD73" s="138">
        <v>0</v>
      </c>
    </row>
    <row r="74" spans="1:30" ht="47.25" customHeight="1">
      <c r="A74" s="5"/>
      <c r="B74" s="120"/>
      <c r="C74" s="139"/>
      <c r="D74" s="72"/>
      <c r="E74" s="73"/>
      <c r="F74" s="74"/>
      <c r="G74" s="74"/>
      <c r="H74" s="74"/>
      <c r="I74" s="74"/>
      <c r="J74" s="174" t="s">
        <v>433</v>
      </c>
      <c r="K74" s="174"/>
      <c r="L74" s="174"/>
      <c r="M74" s="174"/>
      <c r="N74" s="50">
        <v>608</v>
      </c>
      <c r="O74" s="4">
        <v>5</v>
      </c>
      <c r="P74" s="4">
        <v>1</v>
      </c>
      <c r="Q74" s="140" t="s">
        <v>63</v>
      </c>
      <c r="R74" s="4" t="s">
        <v>34</v>
      </c>
      <c r="S74" s="29" t="s">
        <v>58</v>
      </c>
      <c r="T74" s="4" t="s">
        <v>61</v>
      </c>
      <c r="U74" s="145" t="s">
        <v>64</v>
      </c>
      <c r="V74" s="50" t="s">
        <v>18</v>
      </c>
      <c r="W74" s="143"/>
      <c r="X74" s="76">
        <v>21000</v>
      </c>
      <c r="Y74" s="76">
        <v>0</v>
      </c>
      <c r="Z74" s="76">
        <v>0</v>
      </c>
      <c r="AA74" s="138">
        <f t="shared" si="0"/>
        <v>-21000</v>
      </c>
      <c r="AB74" s="138">
        <v>0</v>
      </c>
      <c r="AC74" s="138">
        <f t="shared" si="2"/>
        <v>0</v>
      </c>
      <c r="AD74" s="138">
        <v>0</v>
      </c>
    </row>
    <row r="75" spans="1:30" ht="23.25" customHeight="1">
      <c r="A75" s="5"/>
      <c r="B75" s="120"/>
      <c r="C75" s="139"/>
      <c r="D75" s="72"/>
      <c r="E75" s="175" t="s">
        <v>122</v>
      </c>
      <c r="F75" s="175"/>
      <c r="G75" s="175"/>
      <c r="H75" s="175"/>
      <c r="I75" s="175"/>
      <c r="J75" s="175"/>
      <c r="K75" s="175"/>
      <c r="L75" s="175"/>
      <c r="M75" s="175"/>
      <c r="N75" s="50">
        <v>608</v>
      </c>
      <c r="O75" s="4">
        <v>5</v>
      </c>
      <c r="P75" s="4">
        <v>3</v>
      </c>
      <c r="Q75" s="140" t="s">
        <v>6</v>
      </c>
      <c r="R75" s="4" t="s">
        <v>6</v>
      </c>
      <c r="S75" s="29" t="s">
        <v>6</v>
      </c>
      <c r="T75" s="4" t="s">
        <v>6</v>
      </c>
      <c r="U75" s="145" t="s">
        <v>6</v>
      </c>
      <c r="V75" s="50" t="s">
        <v>6</v>
      </c>
      <c r="W75" s="143"/>
      <c r="X75" s="76">
        <v>1881252</v>
      </c>
      <c r="Y75" s="76">
        <v>2106830</v>
      </c>
      <c r="Z75" s="76">
        <v>2092945</v>
      </c>
      <c r="AA75" s="138">
        <f t="shared" si="0"/>
        <v>225578</v>
      </c>
      <c r="AB75" s="138">
        <f t="shared" si="1"/>
        <v>99.34095299573292</v>
      </c>
      <c r="AC75" s="138">
        <f t="shared" si="2"/>
        <v>111.25277209007618</v>
      </c>
      <c r="AD75" s="138">
        <f t="shared" si="3"/>
        <v>99.34095299573292</v>
      </c>
    </row>
    <row r="76" spans="1:30" ht="78.75" customHeight="1">
      <c r="A76" s="5"/>
      <c r="B76" s="120"/>
      <c r="C76" s="139"/>
      <c r="D76" s="72"/>
      <c r="E76" s="73"/>
      <c r="F76" s="173" t="s">
        <v>32</v>
      </c>
      <c r="G76" s="173"/>
      <c r="H76" s="173"/>
      <c r="I76" s="173"/>
      <c r="J76" s="173"/>
      <c r="K76" s="173"/>
      <c r="L76" s="173"/>
      <c r="M76" s="173"/>
      <c r="N76" s="50">
        <v>608</v>
      </c>
      <c r="O76" s="4">
        <v>5</v>
      </c>
      <c r="P76" s="4">
        <v>3</v>
      </c>
      <c r="Q76" s="140" t="s">
        <v>33</v>
      </c>
      <c r="R76" s="4" t="s">
        <v>34</v>
      </c>
      <c r="S76" s="29" t="s">
        <v>116</v>
      </c>
      <c r="T76" s="4" t="s">
        <v>115</v>
      </c>
      <c r="U76" s="145" t="s">
        <v>114</v>
      </c>
      <c r="V76" s="50" t="s">
        <v>6</v>
      </c>
      <c r="W76" s="143"/>
      <c r="X76" s="76">
        <v>1420872</v>
      </c>
      <c r="Y76" s="76">
        <v>2106830</v>
      </c>
      <c r="Z76" s="76">
        <v>2092945</v>
      </c>
      <c r="AA76" s="138">
        <f t="shared" si="0"/>
        <v>685958</v>
      </c>
      <c r="AB76" s="138">
        <f t="shared" si="1"/>
        <v>99.34095299573292</v>
      </c>
      <c r="AC76" s="138">
        <f t="shared" si="2"/>
        <v>147.3000382863481</v>
      </c>
      <c r="AD76" s="138">
        <f t="shared" si="3"/>
        <v>99.34095299573292</v>
      </c>
    </row>
    <row r="77" spans="1:30" ht="47.25" customHeight="1">
      <c r="A77" s="5"/>
      <c r="B77" s="120"/>
      <c r="C77" s="139"/>
      <c r="D77" s="72"/>
      <c r="E77" s="73"/>
      <c r="F77" s="74"/>
      <c r="G77" s="173" t="s">
        <v>65</v>
      </c>
      <c r="H77" s="173"/>
      <c r="I77" s="173"/>
      <c r="J77" s="173"/>
      <c r="K77" s="173"/>
      <c r="L77" s="173"/>
      <c r="M77" s="173"/>
      <c r="N77" s="50">
        <v>608</v>
      </c>
      <c r="O77" s="4">
        <v>5</v>
      </c>
      <c r="P77" s="4">
        <v>3</v>
      </c>
      <c r="Q77" s="140" t="s">
        <v>66</v>
      </c>
      <c r="R77" s="4" t="s">
        <v>34</v>
      </c>
      <c r="S77" s="29" t="s">
        <v>67</v>
      </c>
      <c r="T77" s="4" t="s">
        <v>115</v>
      </c>
      <c r="U77" s="145" t="s">
        <v>114</v>
      </c>
      <c r="V77" s="50" t="s">
        <v>6</v>
      </c>
      <c r="W77" s="143"/>
      <c r="X77" s="76">
        <v>1420872</v>
      </c>
      <c r="Y77" s="76">
        <v>1414200</v>
      </c>
      <c r="Z77" s="76">
        <v>1400315</v>
      </c>
      <c r="AA77" s="138">
        <f t="shared" si="0"/>
        <v>-6672</v>
      </c>
      <c r="AB77" s="138">
        <f t="shared" si="1"/>
        <v>99.01817281855466</v>
      </c>
      <c r="AC77" s="138">
        <f t="shared" si="2"/>
        <v>98.55321239351609</v>
      </c>
      <c r="AD77" s="138">
        <f t="shared" si="3"/>
        <v>99.01817281855466</v>
      </c>
    </row>
    <row r="78" spans="1:30" ht="47.25" customHeight="1">
      <c r="A78" s="5"/>
      <c r="B78" s="120"/>
      <c r="C78" s="139"/>
      <c r="D78" s="72"/>
      <c r="E78" s="73"/>
      <c r="F78" s="74"/>
      <c r="G78" s="74"/>
      <c r="H78" s="173" t="s">
        <v>68</v>
      </c>
      <c r="I78" s="173"/>
      <c r="J78" s="173"/>
      <c r="K78" s="173"/>
      <c r="L78" s="173"/>
      <c r="M78" s="173"/>
      <c r="N78" s="50">
        <v>608</v>
      </c>
      <c r="O78" s="4">
        <v>5</v>
      </c>
      <c r="P78" s="4">
        <v>3</v>
      </c>
      <c r="Q78" s="140" t="s">
        <v>69</v>
      </c>
      <c r="R78" s="4" t="s">
        <v>34</v>
      </c>
      <c r="S78" s="29" t="s">
        <v>67</v>
      </c>
      <c r="T78" s="4" t="s">
        <v>48</v>
      </c>
      <c r="U78" s="145" t="s">
        <v>114</v>
      </c>
      <c r="V78" s="50" t="s">
        <v>6</v>
      </c>
      <c r="W78" s="143"/>
      <c r="X78" s="76">
        <v>1420872</v>
      </c>
      <c r="Y78" s="76">
        <v>1414200</v>
      </c>
      <c r="Z78" s="76">
        <v>1400315</v>
      </c>
      <c r="AA78" s="138">
        <f t="shared" si="0"/>
        <v>-6672</v>
      </c>
      <c r="AB78" s="138">
        <f t="shared" si="1"/>
        <v>99.01817281855466</v>
      </c>
      <c r="AC78" s="138">
        <f t="shared" si="2"/>
        <v>98.55321239351609</v>
      </c>
      <c r="AD78" s="138">
        <f t="shared" si="3"/>
        <v>99.01817281855466</v>
      </c>
    </row>
    <row r="79" spans="1:30" ht="47.25" customHeight="1">
      <c r="A79" s="5"/>
      <c r="B79" s="120"/>
      <c r="C79" s="139"/>
      <c r="D79" s="72"/>
      <c r="E79" s="73"/>
      <c r="F79" s="74"/>
      <c r="G79" s="74"/>
      <c r="H79" s="74"/>
      <c r="I79" s="173" t="s">
        <v>70</v>
      </c>
      <c r="J79" s="173"/>
      <c r="K79" s="173"/>
      <c r="L79" s="173"/>
      <c r="M79" s="173"/>
      <c r="N79" s="50">
        <v>608</v>
      </c>
      <c r="O79" s="4">
        <v>5</v>
      </c>
      <c r="P79" s="4">
        <v>3</v>
      </c>
      <c r="Q79" s="140" t="s">
        <v>71</v>
      </c>
      <c r="R79" s="4" t="s">
        <v>34</v>
      </c>
      <c r="S79" s="29" t="s">
        <v>67</v>
      </c>
      <c r="T79" s="4" t="s">
        <v>48</v>
      </c>
      <c r="U79" s="145" t="s">
        <v>72</v>
      </c>
      <c r="V79" s="50" t="s">
        <v>6</v>
      </c>
      <c r="W79" s="143"/>
      <c r="X79" s="76">
        <v>1420872</v>
      </c>
      <c r="Y79" s="76">
        <v>1414200</v>
      </c>
      <c r="Z79" s="76">
        <v>1400315</v>
      </c>
      <c r="AA79" s="138">
        <f t="shared" si="0"/>
        <v>-6672</v>
      </c>
      <c r="AB79" s="138">
        <f t="shared" si="1"/>
        <v>99.01817281855466</v>
      </c>
      <c r="AC79" s="138">
        <f t="shared" si="2"/>
        <v>98.55321239351609</v>
      </c>
      <c r="AD79" s="138">
        <f t="shared" si="3"/>
        <v>99.01817281855466</v>
      </c>
    </row>
    <row r="80" spans="1:30" ht="47.25" customHeight="1">
      <c r="A80" s="5"/>
      <c r="B80" s="120"/>
      <c r="C80" s="139"/>
      <c r="D80" s="72"/>
      <c r="E80" s="73"/>
      <c r="F80" s="74"/>
      <c r="G80" s="74"/>
      <c r="H80" s="74"/>
      <c r="I80" s="74"/>
      <c r="J80" s="174" t="s">
        <v>433</v>
      </c>
      <c r="K80" s="174"/>
      <c r="L80" s="174"/>
      <c r="M80" s="174"/>
      <c r="N80" s="50">
        <v>608</v>
      </c>
      <c r="O80" s="4">
        <v>5</v>
      </c>
      <c r="P80" s="4">
        <v>3</v>
      </c>
      <c r="Q80" s="140" t="s">
        <v>71</v>
      </c>
      <c r="R80" s="4" t="s">
        <v>34</v>
      </c>
      <c r="S80" s="29" t="s">
        <v>67</v>
      </c>
      <c r="T80" s="4" t="s">
        <v>48</v>
      </c>
      <c r="U80" s="145" t="s">
        <v>72</v>
      </c>
      <c r="V80" s="50" t="s">
        <v>18</v>
      </c>
      <c r="W80" s="143"/>
      <c r="X80" s="76">
        <v>1420872</v>
      </c>
      <c r="Y80" s="76">
        <v>1414200</v>
      </c>
      <c r="Z80" s="76">
        <v>1400315</v>
      </c>
      <c r="AA80" s="138">
        <f aca="true" t="shared" si="4" ref="AA80:AA113">Y80-X80</f>
        <v>-6672</v>
      </c>
      <c r="AB80" s="138">
        <f aca="true" t="shared" si="5" ref="AB80:AB113">Z80*100/Y80</f>
        <v>99.01817281855466</v>
      </c>
      <c r="AC80" s="138">
        <f aca="true" t="shared" si="6" ref="AC80:AC113">Z80*100/X80</f>
        <v>98.55321239351609</v>
      </c>
      <c r="AD80" s="138">
        <f aca="true" t="shared" si="7" ref="AD80:AD113">Z80*100/Y80</f>
        <v>99.01817281855466</v>
      </c>
    </row>
    <row r="81" spans="1:30" ht="31.5" customHeight="1">
      <c r="A81" s="5"/>
      <c r="B81" s="120"/>
      <c r="C81" s="139"/>
      <c r="D81" s="72"/>
      <c r="E81" s="73"/>
      <c r="F81" s="74"/>
      <c r="G81" s="173" t="s">
        <v>73</v>
      </c>
      <c r="H81" s="173"/>
      <c r="I81" s="173"/>
      <c r="J81" s="173"/>
      <c r="K81" s="173"/>
      <c r="L81" s="173"/>
      <c r="M81" s="173"/>
      <c r="N81" s="50">
        <v>608</v>
      </c>
      <c r="O81" s="4">
        <v>5</v>
      </c>
      <c r="P81" s="4">
        <v>3</v>
      </c>
      <c r="Q81" s="140" t="s">
        <v>74</v>
      </c>
      <c r="R81" s="4" t="s">
        <v>34</v>
      </c>
      <c r="S81" s="29" t="s">
        <v>75</v>
      </c>
      <c r="T81" s="4" t="s">
        <v>115</v>
      </c>
      <c r="U81" s="145" t="s">
        <v>114</v>
      </c>
      <c r="V81" s="50" t="s">
        <v>6</v>
      </c>
      <c r="W81" s="143"/>
      <c r="X81" s="76">
        <v>460380</v>
      </c>
      <c r="Y81" s="76">
        <v>692630</v>
      </c>
      <c r="Z81" s="76">
        <v>692630</v>
      </c>
      <c r="AA81" s="138">
        <f t="shared" si="4"/>
        <v>232250</v>
      </c>
      <c r="AB81" s="138">
        <f t="shared" si="5"/>
        <v>100</v>
      </c>
      <c r="AC81" s="138">
        <f t="shared" si="6"/>
        <v>150.44745644902036</v>
      </c>
      <c r="AD81" s="138">
        <f t="shared" si="7"/>
        <v>100</v>
      </c>
    </row>
    <row r="82" spans="1:30" ht="31.5" customHeight="1">
      <c r="A82" s="5"/>
      <c r="B82" s="120"/>
      <c r="C82" s="139"/>
      <c r="D82" s="72"/>
      <c r="E82" s="73"/>
      <c r="F82" s="74"/>
      <c r="G82" s="74"/>
      <c r="H82" s="173" t="s">
        <v>76</v>
      </c>
      <c r="I82" s="173"/>
      <c r="J82" s="173"/>
      <c r="K82" s="173"/>
      <c r="L82" s="173"/>
      <c r="M82" s="173"/>
      <c r="N82" s="50">
        <v>608</v>
      </c>
      <c r="O82" s="4">
        <v>5</v>
      </c>
      <c r="P82" s="4">
        <v>3</v>
      </c>
      <c r="Q82" s="140" t="s">
        <v>77</v>
      </c>
      <c r="R82" s="4" t="s">
        <v>34</v>
      </c>
      <c r="S82" s="29" t="s">
        <v>75</v>
      </c>
      <c r="T82" s="4" t="s">
        <v>12</v>
      </c>
      <c r="U82" s="145" t="s">
        <v>114</v>
      </c>
      <c r="V82" s="50" t="s">
        <v>6</v>
      </c>
      <c r="W82" s="143"/>
      <c r="X82" s="76">
        <v>50000</v>
      </c>
      <c r="Y82" s="76">
        <v>282250</v>
      </c>
      <c r="Z82" s="76">
        <v>282250</v>
      </c>
      <c r="AA82" s="138">
        <f t="shared" si="4"/>
        <v>232250</v>
      </c>
      <c r="AB82" s="138">
        <f t="shared" si="5"/>
        <v>100</v>
      </c>
      <c r="AC82" s="138">
        <f t="shared" si="6"/>
        <v>564.5</v>
      </c>
      <c r="AD82" s="138">
        <f t="shared" si="7"/>
        <v>100</v>
      </c>
    </row>
    <row r="83" spans="1:30" ht="23.25" customHeight="1">
      <c r="A83" s="5"/>
      <c r="B83" s="120"/>
      <c r="C83" s="139"/>
      <c r="D83" s="72"/>
      <c r="E83" s="73"/>
      <c r="F83" s="74"/>
      <c r="G83" s="74"/>
      <c r="H83" s="74"/>
      <c r="I83" s="173" t="s">
        <v>443</v>
      </c>
      <c r="J83" s="173"/>
      <c r="K83" s="173"/>
      <c r="L83" s="173"/>
      <c r="M83" s="173"/>
      <c r="N83" s="50">
        <v>608</v>
      </c>
      <c r="O83" s="4">
        <v>5</v>
      </c>
      <c r="P83" s="4">
        <v>3</v>
      </c>
      <c r="Q83" s="140" t="s">
        <v>78</v>
      </c>
      <c r="R83" s="4" t="s">
        <v>34</v>
      </c>
      <c r="S83" s="29" t="s">
        <v>75</v>
      </c>
      <c r="T83" s="4" t="s">
        <v>12</v>
      </c>
      <c r="U83" s="145" t="s">
        <v>79</v>
      </c>
      <c r="V83" s="50" t="s">
        <v>6</v>
      </c>
      <c r="W83" s="143"/>
      <c r="X83" s="76">
        <v>50000</v>
      </c>
      <c r="Y83" s="76">
        <v>282250</v>
      </c>
      <c r="Z83" s="76">
        <v>282250</v>
      </c>
      <c r="AA83" s="138">
        <f t="shared" si="4"/>
        <v>232250</v>
      </c>
      <c r="AB83" s="138">
        <f t="shared" si="5"/>
        <v>100</v>
      </c>
      <c r="AC83" s="138">
        <f t="shared" si="6"/>
        <v>564.5</v>
      </c>
      <c r="AD83" s="138">
        <f t="shared" si="7"/>
        <v>100</v>
      </c>
    </row>
    <row r="84" spans="1:30" ht="47.25" customHeight="1">
      <c r="A84" s="5"/>
      <c r="B84" s="120"/>
      <c r="C84" s="139"/>
      <c r="D84" s="72"/>
      <c r="E84" s="73"/>
      <c r="F84" s="74"/>
      <c r="G84" s="74"/>
      <c r="H84" s="74"/>
      <c r="I84" s="74"/>
      <c r="J84" s="174" t="s">
        <v>433</v>
      </c>
      <c r="K84" s="174"/>
      <c r="L84" s="174"/>
      <c r="M84" s="174"/>
      <c r="N84" s="50">
        <v>608</v>
      </c>
      <c r="O84" s="4">
        <v>5</v>
      </c>
      <c r="P84" s="4">
        <v>3</v>
      </c>
      <c r="Q84" s="140" t="s">
        <v>78</v>
      </c>
      <c r="R84" s="4" t="s">
        <v>34</v>
      </c>
      <c r="S84" s="29" t="s">
        <v>75</v>
      </c>
      <c r="T84" s="4" t="s">
        <v>12</v>
      </c>
      <c r="U84" s="145" t="s">
        <v>79</v>
      </c>
      <c r="V84" s="50" t="s">
        <v>18</v>
      </c>
      <c r="W84" s="143"/>
      <c r="X84" s="76">
        <v>50000</v>
      </c>
      <c r="Y84" s="76">
        <v>282250</v>
      </c>
      <c r="Z84" s="76">
        <v>282250</v>
      </c>
      <c r="AA84" s="138">
        <f t="shared" si="4"/>
        <v>232250</v>
      </c>
      <c r="AB84" s="138">
        <f t="shared" si="5"/>
        <v>100</v>
      </c>
      <c r="AC84" s="138">
        <f t="shared" si="6"/>
        <v>564.5</v>
      </c>
      <c r="AD84" s="138">
        <f t="shared" si="7"/>
        <v>100</v>
      </c>
    </row>
    <row r="85" spans="1:30" ht="23.25" customHeight="1">
      <c r="A85" s="5"/>
      <c r="B85" s="120"/>
      <c r="C85" s="139"/>
      <c r="D85" s="72"/>
      <c r="E85" s="73"/>
      <c r="F85" s="74"/>
      <c r="G85" s="74"/>
      <c r="H85" s="173" t="s">
        <v>80</v>
      </c>
      <c r="I85" s="173"/>
      <c r="J85" s="173"/>
      <c r="K85" s="173"/>
      <c r="L85" s="173"/>
      <c r="M85" s="173"/>
      <c r="N85" s="50">
        <v>608</v>
      </c>
      <c r="O85" s="4">
        <v>5</v>
      </c>
      <c r="P85" s="4">
        <v>3</v>
      </c>
      <c r="Q85" s="140" t="s">
        <v>81</v>
      </c>
      <c r="R85" s="4" t="s">
        <v>34</v>
      </c>
      <c r="S85" s="29" t="s">
        <v>75</v>
      </c>
      <c r="T85" s="4" t="s">
        <v>82</v>
      </c>
      <c r="U85" s="145" t="s">
        <v>114</v>
      </c>
      <c r="V85" s="50" t="s">
        <v>6</v>
      </c>
      <c r="W85" s="143"/>
      <c r="X85" s="76">
        <v>410380</v>
      </c>
      <c r="Y85" s="76">
        <v>410380</v>
      </c>
      <c r="Z85" s="76">
        <v>410380</v>
      </c>
      <c r="AA85" s="138">
        <f t="shared" si="4"/>
        <v>0</v>
      </c>
      <c r="AB85" s="138">
        <f t="shared" si="5"/>
        <v>100</v>
      </c>
      <c r="AC85" s="138">
        <f t="shared" si="6"/>
        <v>100</v>
      </c>
      <c r="AD85" s="138">
        <f t="shared" si="7"/>
        <v>100</v>
      </c>
    </row>
    <row r="86" spans="1:30" ht="23.25" customHeight="1">
      <c r="A86" s="5"/>
      <c r="B86" s="120"/>
      <c r="C86" s="139"/>
      <c r="D86" s="72"/>
      <c r="E86" s="73"/>
      <c r="F86" s="74"/>
      <c r="G86" s="74"/>
      <c r="H86" s="74"/>
      <c r="I86" s="173" t="s">
        <v>444</v>
      </c>
      <c r="J86" s="173"/>
      <c r="K86" s="173"/>
      <c r="L86" s="173"/>
      <c r="M86" s="173"/>
      <c r="N86" s="50">
        <v>608</v>
      </c>
      <c r="O86" s="4">
        <v>5</v>
      </c>
      <c r="P86" s="4">
        <v>3</v>
      </c>
      <c r="Q86" s="140" t="s">
        <v>83</v>
      </c>
      <c r="R86" s="4" t="s">
        <v>34</v>
      </c>
      <c r="S86" s="29" t="s">
        <v>75</v>
      </c>
      <c r="T86" s="4" t="s">
        <v>82</v>
      </c>
      <c r="U86" s="145" t="s">
        <v>84</v>
      </c>
      <c r="V86" s="50" t="s">
        <v>6</v>
      </c>
      <c r="W86" s="143"/>
      <c r="X86" s="76">
        <v>410380</v>
      </c>
      <c r="Y86" s="76">
        <v>410380</v>
      </c>
      <c r="Z86" s="76">
        <v>410380</v>
      </c>
      <c r="AA86" s="138">
        <f t="shared" si="4"/>
        <v>0</v>
      </c>
      <c r="AB86" s="138">
        <f t="shared" si="5"/>
        <v>100</v>
      </c>
      <c r="AC86" s="138">
        <f t="shared" si="6"/>
        <v>100</v>
      </c>
      <c r="AD86" s="138">
        <f t="shared" si="7"/>
        <v>100</v>
      </c>
    </row>
    <row r="87" spans="1:30" ht="47.25" customHeight="1">
      <c r="A87" s="5"/>
      <c r="B87" s="120"/>
      <c r="C87" s="139"/>
      <c r="D87" s="72"/>
      <c r="E87" s="73"/>
      <c r="F87" s="74"/>
      <c r="G87" s="74"/>
      <c r="H87" s="74"/>
      <c r="I87" s="74"/>
      <c r="J87" s="174" t="s">
        <v>433</v>
      </c>
      <c r="K87" s="174"/>
      <c r="L87" s="174"/>
      <c r="M87" s="174"/>
      <c r="N87" s="50">
        <v>608</v>
      </c>
      <c r="O87" s="4">
        <v>5</v>
      </c>
      <c r="P87" s="4">
        <v>3</v>
      </c>
      <c r="Q87" s="140" t="s">
        <v>83</v>
      </c>
      <c r="R87" s="4" t="s">
        <v>34</v>
      </c>
      <c r="S87" s="29" t="s">
        <v>75</v>
      </c>
      <c r="T87" s="4" t="s">
        <v>82</v>
      </c>
      <c r="U87" s="145" t="s">
        <v>84</v>
      </c>
      <c r="V87" s="50" t="s">
        <v>18</v>
      </c>
      <c r="W87" s="143"/>
      <c r="X87" s="76">
        <v>410380</v>
      </c>
      <c r="Y87" s="76">
        <v>410380</v>
      </c>
      <c r="Z87" s="76">
        <v>410380</v>
      </c>
      <c r="AA87" s="138">
        <f t="shared" si="4"/>
        <v>0</v>
      </c>
      <c r="AB87" s="138">
        <f t="shared" si="5"/>
        <v>100</v>
      </c>
      <c r="AC87" s="138">
        <f t="shared" si="6"/>
        <v>100</v>
      </c>
      <c r="AD87" s="138">
        <f t="shared" si="7"/>
        <v>100</v>
      </c>
    </row>
    <row r="88" spans="1:30" ht="22.5" customHeight="1">
      <c r="A88" s="5"/>
      <c r="B88" s="120"/>
      <c r="C88" s="139"/>
      <c r="D88" s="172" t="s">
        <v>121</v>
      </c>
      <c r="E88" s="172"/>
      <c r="F88" s="172"/>
      <c r="G88" s="172"/>
      <c r="H88" s="172"/>
      <c r="I88" s="172"/>
      <c r="J88" s="172"/>
      <c r="K88" s="172"/>
      <c r="L88" s="172"/>
      <c r="M88" s="172"/>
      <c r="N88" s="55">
        <v>608</v>
      </c>
      <c r="O88" s="23">
        <v>8</v>
      </c>
      <c r="P88" s="23" t="s">
        <v>6</v>
      </c>
      <c r="Q88" s="140" t="s">
        <v>6</v>
      </c>
      <c r="R88" s="23" t="s">
        <v>6</v>
      </c>
      <c r="S88" s="141" t="s">
        <v>6</v>
      </c>
      <c r="T88" s="23" t="s">
        <v>6</v>
      </c>
      <c r="U88" s="142" t="s">
        <v>6</v>
      </c>
      <c r="V88" s="55" t="s">
        <v>6</v>
      </c>
      <c r="W88" s="143"/>
      <c r="X88" s="144">
        <v>1524000</v>
      </c>
      <c r="Y88" s="144">
        <v>1890859</v>
      </c>
      <c r="Z88" s="144">
        <v>1890859</v>
      </c>
      <c r="AA88" s="138">
        <f t="shared" si="4"/>
        <v>366859</v>
      </c>
      <c r="AB88" s="138">
        <f t="shared" si="5"/>
        <v>100</v>
      </c>
      <c r="AC88" s="138">
        <f t="shared" si="6"/>
        <v>124.07211286089239</v>
      </c>
      <c r="AD88" s="138">
        <f t="shared" si="7"/>
        <v>100</v>
      </c>
    </row>
    <row r="89" spans="1:30" ht="0.75" customHeight="1" hidden="1">
      <c r="A89" s="5"/>
      <c r="B89" s="120"/>
      <c r="C89" s="139"/>
      <c r="D89" s="72"/>
      <c r="E89" s="175" t="s">
        <v>120</v>
      </c>
      <c r="F89" s="175"/>
      <c r="G89" s="175"/>
      <c r="H89" s="175"/>
      <c r="I89" s="175"/>
      <c r="J89" s="175"/>
      <c r="K89" s="175"/>
      <c r="L89" s="175"/>
      <c r="M89" s="175"/>
      <c r="N89" s="50">
        <v>608</v>
      </c>
      <c r="O89" s="4">
        <v>8</v>
      </c>
      <c r="P89" s="4">
        <v>1</v>
      </c>
      <c r="Q89" s="140" t="s">
        <v>6</v>
      </c>
      <c r="R89" s="4" t="s">
        <v>6</v>
      </c>
      <c r="S89" s="29" t="s">
        <v>6</v>
      </c>
      <c r="T89" s="4" t="s">
        <v>6</v>
      </c>
      <c r="U89" s="145" t="s">
        <v>6</v>
      </c>
      <c r="V89" s="50" t="s">
        <v>6</v>
      </c>
      <c r="W89" s="143"/>
      <c r="X89" s="76"/>
      <c r="Y89" s="76"/>
      <c r="Z89" s="76"/>
      <c r="AA89" s="138">
        <f t="shared" si="4"/>
        <v>0</v>
      </c>
      <c r="AB89" s="138" t="e">
        <f t="shared" si="5"/>
        <v>#DIV/0!</v>
      </c>
      <c r="AC89" s="138" t="e">
        <f t="shared" si="6"/>
        <v>#DIV/0!</v>
      </c>
      <c r="AD89" s="138" t="e">
        <f t="shared" si="7"/>
        <v>#DIV/0!</v>
      </c>
    </row>
    <row r="90" spans="1:30" ht="31.5" customHeight="1" hidden="1">
      <c r="A90" s="5"/>
      <c r="B90" s="120"/>
      <c r="C90" s="139"/>
      <c r="D90" s="72"/>
      <c r="E90" s="73"/>
      <c r="F90" s="173" t="s">
        <v>432</v>
      </c>
      <c r="G90" s="173"/>
      <c r="H90" s="173"/>
      <c r="I90" s="173"/>
      <c r="J90" s="173"/>
      <c r="K90" s="173"/>
      <c r="L90" s="173"/>
      <c r="M90" s="173"/>
      <c r="N90" s="50">
        <v>608</v>
      </c>
      <c r="O90" s="4">
        <v>8</v>
      </c>
      <c r="P90" s="4">
        <v>1</v>
      </c>
      <c r="Q90" s="140" t="s">
        <v>20</v>
      </c>
      <c r="R90" s="4" t="s">
        <v>21</v>
      </c>
      <c r="S90" s="29" t="s">
        <v>116</v>
      </c>
      <c r="T90" s="4" t="s">
        <v>115</v>
      </c>
      <c r="U90" s="145" t="s">
        <v>114</v>
      </c>
      <c r="V90" s="50" t="s">
        <v>6</v>
      </c>
      <c r="W90" s="143"/>
      <c r="X90" s="76"/>
      <c r="Y90" s="76"/>
      <c r="Z90" s="76"/>
      <c r="AA90" s="138">
        <f t="shared" si="4"/>
        <v>0</v>
      </c>
      <c r="AB90" s="138" t="e">
        <f t="shared" si="5"/>
        <v>#DIV/0!</v>
      </c>
      <c r="AC90" s="138" t="e">
        <f t="shared" si="6"/>
        <v>#DIV/0!</v>
      </c>
      <c r="AD90" s="138" t="e">
        <f t="shared" si="7"/>
        <v>#DIV/0!</v>
      </c>
    </row>
    <row r="91" spans="1:30" ht="23.25" customHeight="1" hidden="1">
      <c r="A91" s="5"/>
      <c r="B91" s="120"/>
      <c r="C91" s="139"/>
      <c r="D91" s="72"/>
      <c r="E91" s="73"/>
      <c r="F91" s="74"/>
      <c r="G91" s="74"/>
      <c r="H91" s="74"/>
      <c r="I91" s="173" t="s">
        <v>85</v>
      </c>
      <c r="J91" s="173"/>
      <c r="K91" s="173"/>
      <c r="L91" s="173"/>
      <c r="M91" s="173"/>
      <c r="N91" s="50">
        <v>608</v>
      </c>
      <c r="O91" s="4">
        <v>8</v>
      </c>
      <c r="P91" s="4">
        <v>1</v>
      </c>
      <c r="Q91" s="140" t="s">
        <v>86</v>
      </c>
      <c r="R91" s="4" t="s">
        <v>21</v>
      </c>
      <c r="S91" s="29" t="s">
        <v>116</v>
      </c>
      <c r="T91" s="4" t="s">
        <v>115</v>
      </c>
      <c r="U91" s="145" t="s">
        <v>87</v>
      </c>
      <c r="V91" s="50" t="s">
        <v>6</v>
      </c>
      <c r="W91" s="143"/>
      <c r="X91" s="76"/>
      <c r="Y91" s="76"/>
      <c r="Z91" s="76"/>
      <c r="AA91" s="138">
        <f t="shared" si="4"/>
        <v>0</v>
      </c>
      <c r="AB91" s="138" t="e">
        <f t="shared" si="5"/>
        <v>#DIV/0!</v>
      </c>
      <c r="AC91" s="138" t="e">
        <f t="shared" si="6"/>
        <v>#DIV/0!</v>
      </c>
      <c r="AD91" s="138" t="e">
        <f t="shared" si="7"/>
        <v>#DIV/0!</v>
      </c>
    </row>
    <row r="92" spans="1:30" ht="23.25" customHeight="1" hidden="1">
      <c r="A92" s="5"/>
      <c r="B92" s="120"/>
      <c r="C92" s="139"/>
      <c r="D92" s="72"/>
      <c r="E92" s="73"/>
      <c r="F92" s="74"/>
      <c r="G92" s="74"/>
      <c r="H92" s="74"/>
      <c r="I92" s="74"/>
      <c r="J92" s="174" t="s">
        <v>0</v>
      </c>
      <c r="K92" s="174"/>
      <c r="L92" s="174"/>
      <c r="M92" s="174"/>
      <c r="N92" s="50">
        <v>608</v>
      </c>
      <c r="O92" s="4">
        <v>8</v>
      </c>
      <c r="P92" s="4">
        <v>1</v>
      </c>
      <c r="Q92" s="140" t="s">
        <v>86</v>
      </c>
      <c r="R92" s="4" t="s">
        <v>21</v>
      </c>
      <c r="S92" s="29" t="s">
        <v>116</v>
      </c>
      <c r="T92" s="4" t="s">
        <v>115</v>
      </c>
      <c r="U92" s="145" t="s">
        <v>87</v>
      </c>
      <c r="V92" s="50" t="s">
        <v>88</v>
      </c>
      <c r="W92" s="143"/>
      <c r="X92" s="76"/>
      <c r="Y92" s="76"/>
      <c r="Z92" s="76"/>
      <c r="AA92" s="138">
        <f t="shared" si="4"/>
        <v>0</v>
      </c>
      <c r="AB92" s="138" t="e">
        <f t="shared" si="5"/>
        <v>#DIV/0!</v>
      </c>
      <c r="AC92" s="138" t="e">
        <f t="shared" si="6"/>
        <v>#DIV/0!</v>
      </c>
      <c r="AD92" s="138" t="e">
        <f t="shared" si="7"/>
        <v>#DIV/0!</v>
      </c>
    </row>
    <row r="93" spans="1:30" ht="33.75" customHeight="1">
      <c r="A93" s="5"/>
      <c r="B93" s="120"/>
      <c r="C93" s="139"/>
      <c r="D93" s="72"/>
      <c r="E93" s="73"/>
      <c r="F93" s="173" t="s">
        <v>89</v>
      </c>
      <c r="G93" s="173"/>
      <c r="H93" s="173"/>
      <c r="I93" s="173"/>
      <c r="J93" s="173"/>
      <c r="K93" s="173"/>
      <c r="L93" s="173"/>
      <c r="M93" s="173"/>
      <c r="N93" s="50">
        <v>608</v>
      </c>
      <c r="O93" s="4">
        <v>8</v>
      </c>
      <c r="P93" s="4">
        <v>1</v>
      </c>
      <c r="Q93" s="140" t="s">
        <v>90</v>
      </c>
      <c r="R93" s="4" t="s">
        <v>91</v>
      </c>
      <c r="S93" s="29" t="s">
        <v>116</v>
      </c>
      <c r="T93" s="4" t="s">
        <v>115</v>
      </c>
      <c r="U93" s="145" t="s">
        <v>114</v>
      </c>
      <c r="V93" s="50" t="s">
        <v>6</v>
      </c>
      <c r="W93" s="143"/>
      <c r="X93" s="76">
        <v>1524000</v>
      </c>
      <c r="Y93" s="76">
        <v>1548216</v>
      </c>
      <c r="Z93" s="76">
        <v>1548216</v>
      </c>
      <c r="AA93" s="138">
        <f t="shared" si="4"/>
        <v>24216</v>
      </c>
      <c r="AB93" s="138">
        <f t="shared" si="5"/>
        <v>100</v>
      </c>
      <c r="AC93" s="138">
        <f t="shared" si="6"/>
        <v>101.58897637795276</v>
      </c>
      <c r="AD93" s="138">
        <f t="shared" si="7"/>
        <v>100</v>
      </c>
    </row>
    <row r="94" spans="1:30" ht="23.25" customHeight="1">
      <c r="A94" s="5"/>
      <c r="B94" s="120"/>
      <c r="C94" s="139"/>
      <c r="D94" s="72"/>
      <c r="E94" s="73"/>
      <c r="F94" s="74"/>
      <c r="G94" s="173" t="s">
        <v>92</v>
      </c>
      <c r="H94" s="173"/>
      <c r="I94" s="173"/>
      <c r="J94" s="173"/>
      <c r="K94" s="173"/>
      <c r="L94" s="173"/>
      <c r="M94" s="173"/>
      <c r="N94" s="50">
        <v>608</v>
      </c>
      <c r="O94" s="4">
        <v>8</v>
      </c>
      <c r="P94" s="4">
        <v>1</v>
      </c>
      <c r="Q94" s="140" t="s">
        <v>93</v>
      </c>
      <c r="R94" s="4" t="s">
        <v>91</v>
      </c>
      <c r="S94" s="29" t="s">
        <v>45</v>
      </c>
      <c r="T94" s="4" t="s">
        <v>115</v>
      </c>
      <c r="U94" s="145" t="s">
        <v>114</v>
      </c>
      <c r="V94" s="50" t="s">
        <v>6</v>
      </c>
      <c r="W94" s="143"/>
      <c r="X94" s="76">
        <v>1524000</v>
      </c>
      <c r="Y94" s="76">
        <v>1548216</v>
      </c>
      <c r="Z94" s="76">
        <v>1548216</v>
      </c>
      <c r="AA94" s="138">
        <f t="shared" si="4"/>
        <v>24216</v>
      </c>
      <c r="AB94" s="138">
        <f t="shared" si="5"/>
        <v>100</v>
      </c>
      <c r="AC94" s="138">
        <f t="shared" si="6"/>
        <v>101.58897637795276</v>
      </c>
      <c r="AD94" s="138">
        <f t="shared" si="7"/>
        <v>100</v>
      </c>
    </row>
    <row r="95" spans="1:30" ht="31.5" customHeight="1">
      <c r="A95" s="5"/>
      <c r="B95" s="120"/>
      <c r="C95" s="139"/>
      <c r="D95" s="72"/>
      <c r="E95" s="73"/>
      <c r="F95" s="74"/>
      <c r="G95" s="74"/>
      <c r="H95" s="173" t="s">
        <v>94</v>
      </c>
      <c r="I95" s="173"/>
      <c r="J95" s="173"/>
      <c r="K95" s="173"/>
      <c r="L95" s="173"/>
      <c r="M95" s="173"/>
      <c r="N95" s="50">
        <v>608</v>
      </c>
      <c r="O95" s="4">
        <v>8</v>
      </c>
      <c r="P95" s="4">
        <v>1</v>
      </c>
      <c r="Q95" s="140" t="s">
        <v>95</v>
      </c>
      <c r="R95" s="4" t="s">
        <v>91</v>
      </c>
      <c r="S95" s="29" t="s">
        <v>45</v>
      </c>
      <c r="T95" s="4" t="s">
        <v>12</v>
      </c>
      <c r="U95" s="145" t="s">
        <v>114</v>
      </c>
      <c r="V95" s="50" t="s">
        <v>6</v>
      </c>
      <c r="W95" s="143"/>
      <c r="X95" s="76">
        <v>1524000</v>
      </c>
      <c r="Y95" s="76">
        <v>1548216</v>
      </c>
      <c r="Z95" s="76">
        <v>1548216</v>
      </c>
      <c r="AA95" s="138">
        <f t="shared" si="4"/>
        <v>24216</v>
      </c>
      <c r="AB95" s="138">
        <f t="shared" si="5"/>
        <v>100</v>
      </c>
      <c r="AC95" s="138">
        <f t="shared" si="6"/>
        <v>101.58897637795276</v>
      </c>
      <c r="AD95" s="138">
        <f t="shared" si="7"/>
        <v>100</v>
      </c>
    </row>
    <row r="96" spans="1:30" ht="23.25" customHeight="1">
      <c r="A96" s="5"/>
      <c r="B96" s="120"/>
      <c r="C96" s="139"/>
      <c r="D96" s="72"/>
      <c r="E96" s="73"/>
      <c r="F96" s="74"/>
      <c r="G96" s="74"/>
      <c r="H96" s="74"/>
      <c r="I96" s="173" t="s">
        <v>85</v>
      </c>
      <c r="J96" s="173"/>
      <c r="K96" s="173"/>
      <c r="L96" s="173"/>
      <c r="M96" s="173"/>
      <c r="N96" s="50">
        <v>608</v>
      </c>
      <c r="O96" s="4">
        <v>8</v>
      </c>
      <c r="P96" s="4">
        <v>1</v>
      </c>
      <c r="Q96" s="140" t="s">
        <v>96</v>
      </c>
      <c r="R96" s="4" t="s">
        <v>91</v>
      </c>
      <c r="S96" s="29" t="s">
        <v>45</v>
      </c>
      <c r="T96" s="4" t="s">
        <v>12</v>
      </c>
      <c r="U96" s="145" t="s">
        <v>87</v>
      </c>
      <c r="V96" s="50" t="s">
        <v>6</v>
      </c>
      <c r="W96" s="143"/>
      <c r="X96" s="76">
        <v>1524000</v>
      </c>
      <c r="Y96" s="76">
        <v>1548216</v>
      </c>
      <c r="Z96" s="76">
        <v>1548216</v>
      </c>
      <c r="AA96" s="138">
        <f t="shared" si="4"/>
        <v>24216</v>
      </c>
      <c r="AB96" s="138">
        <f t="shared" si="5"/>
        <v>100</v>
      </c>
      <c r="AC96" s="138">
        <f t="shared" si="6"/>
        <v>101.58897637795276</v>
      </c>
      <c r="AD96" s="138">
        <f t="shared" si="7"/>
        <v>100</v>
      </c>
    </row>
    <row r="97" spans="1:30" ht="23.25" customHeight="1">
      <c r="A97" s="5"/>
      <c r="B97" s="120"/>
      <c r="C97" s="139"/>
      <c r="D97" s="72"/>
      <c r="E97" s="73"/>
      <c r="F97" s="74"/>
      <c r="G97" s="74"/>
      <c r="H97" s="74"/>
      <c r="I97" s="74"/>
      <c r="J97" s="174" t="s">
        <v>0</v>
      </c>
      <c r="K97" s="174"/>
      <c r="L97" s="174"/>
      <c r="M97" s="174"/>
      <c r="N97" s="50">
        <v>608</v>
      </c>
      <c r="O97" s="4">
        <v>8</v>
      </c>
      <c r="P97" s="4">
        <v>1</v>
      </c>
      <c r="Q97" s="140" t="s">
        <v>96</v>
      </c>
      <c r="R97" s="4" t="s">
        <v>91</v>
      </c>
      <c r="S97" s="29" t="s">
        <v>45</v>
      </c>
      <c r="T97" s="4" t="s">
        <v>12</v>
      </c>
      <c r="U97" s="145" t="s">
        <v>87</v>
      </c>
      <c r="V97" s="50" t="s">
        <v>88</v>
      </c>
      <c r="W97" s="143"/>
      <c r="X97" s="76">
        <v>1524000</v>
      </c>
      <c r="Y97" s="76">
        <v>1701671</v>
      </c>
      <c r="Z97" s="76">
        <v>1701671</v>
      </c>
      <c r="AA97" s="138">
        <f t="shared" si="4"/>
        <v>177671</v>
      </c>
      <c r="AB97" s="138">
        <f t="shared" si="5"/>
        <v>100</v>
      </c>
      <c r="AC97" s="138">
        <f t="shared" si="6"/>
        <v>111.65820209973754</v>
      </c>
      <c r="AD97" s="138">
        <f t="shared" si="7"/>
        <v>100</v>
      </c>
    </row>
    <row r="98" spans="1:30" ht="23.25" customHeight="1">
      <c r="A98" s="5"/>
      <c r="B98" s="120"/>
      <c r="C98" s="139"/>
      <c r="D98" s="72"/>
      <c r="E98" s="73"/>
      <c r="F98" s="74"/>
      <c r="G98" s="74"/>
      <c r="H98" s="74"/>
      <c r="I98" s="74"/>
      <c r="J98" s="174" t="s">
        <v>0</v>
      </c>
      <c r="K98" s="174"/>
      <c r="L98" s="174"/>
      <c r="M98" s="174"/>
      <c r="N98" s="50">
        <v>608</v>
      </c>
      <c r="O98" s="4">
        <v>8</v>
      </c>
      <c r="P98" s="4">
        <v>1</v>
      </c>
      <c r="Q98" s="140" t="s">
        <v>96</v>
      </c>
      <c r="R98" s="4" t="s">
        <v>91</v>
      </c>
      <c r="S98" s="29" t="s">
        <v>45</v>
      </c>
      <c r="T98" s="4">
        <v>1</v>
      </c>
      <c r="U98" s="145">
        <v>95555</v>
      </c>
      <c r="V98" s="50" t="s">
        <v>88</v>
      </c>
      <c r="W98" s="143"/>
      <c r="X98" s="76">
        <v>0</v>
      </c>
      <c r="Y98" s="76">
        <v>42188</v>
      </c>
      <c r="Z98" s="76">
        <v>42188</v>
      </c>
      <c r="AA98" s="138">
        <f t="shared" si="4"/>
        <v>42188</v>
      </c>
      <c r="AB98" s="138">
        <f t="shared" si="5"/>
        <v>100</v>
      </c>
      <c r="AC98" s="138">
        <v>0</v>
      </c>
      <c r="AD98" s="138">
        <f t="shared" si="7"/>
        <v>100</v>
      </c>
    </row>
    <row r="99" spans="1:30" ht="23.25" customHeight="1">
      <c r="A99" s="5"/>
      <c r="B99" s="120"/>
      <c r="C99" s="139"/>
      <c r="D99" s="72"/>
      <c r="E99" s="73"/>
      <c r="F99" s="74"/>
      <c r="G99" s="74"/>
      <c r="H99" s="74"/>
      <c r="I99" s="74"/>
      <c r="J99" s="174" t="s">
        <v>0</v>
      </c>
      <c r="K99" s="174"/>
      <c r="L99" s="174"/>
      <c r="M99" s="174"/>
      <c r="N99" s="50">
        <v>608</v>
      </c>
      <c r="O99" s="4">
        <v>8</v>
      </c>
      <c r="P99" s="4">
        <v>1</v>
      </c>
      <c r="Q99" s="140" t="s">
        <v>96</v>
      </c>
      <c r="R99" s="4" t="s">
        <v>91</v>
      </c>
      <c r="S99" s="29" t="s">
        <v>45</v>
      </c>
      <c r="T99" s="4">
        <v>2</v>
      </c>
      <c r="U99" s="145" t="s">
        <v>97</v>
      </c>
      <c r="V99" s="50" t="s">
        <v>88</v>
      </c>
      <c r="W99" s="143"/>
      <c r="X99" s="76">
        <v>0</v>
      </c>
      <c r="Y99" s="76">
        <v>147000</v>
      </c>
      <c r="Z99" s="76">
        <v>147000</v>
      </c>
      <c r="AA99" s="138">
        <f t="shared" si="4"/>
        <v>147000</v>
      </c>
      <c r="AB99" s="138">
        <f t="shared" si="5"/>
        <v>100</v>
      </c>
      <c r="AC99" s="138">
        <v>0</v>
      </c>
      <c r="AD99" s="138">
        <f t="shared" si="7"/>
        <v>100</v>
      </c>
    </row>
    <row r="100" spans="1:30" ht="23.25" customHeight="1">
      <c r="A100" s="5"/>
      <c r="B100" s="120"/>
      <c r="C100" s="139"/>
      <c r="D100" s="172" t="s">
        <v>119</v>
      </c>
      <c r="E100" s="172"/>
      <c r="F100" s="172"/>
      <c r="G100" s="172"/>
      <c r="H100" s="172"/>
      <c r="I100" s="172"/>
      <c r="J100" s="172"/>
      <c r="K100" s="172"/>
      <c r="L100" s="172"/>
      <c r="M100" s="172"/>
      <c r="N100" s="55">
        <v>608</v>
      </c>
      <c r="O100" s="23">
        <v>10</v>
      </c>
      <c r="P100" s="23" t="s">
        <v>6</v>
      </c>
      <c r="Q100" s="140" t="s">
        <v>6</v>
      </c>
      <c r="R100" s="23" t="s">
        <v>6</v>
      </c>
      <c r="S100" s="141" t="s">
        <v>6</v>
      </c>
      <c r="T100" s="23" t="s">
        <v>6</v>
      </c>
      <c r="U100" s="142" t="s">
        <v>6</v>
      </c>
      <c r="V100" s="55" t="s">
        <v>6</v>
      </c>
      <c r="W100" s="143"/>
      <c r="X100" s="144">
        <v>104201.64</v>
      </c>
      <c r="Y100" s="144">
        <v>503000</v>
      </c>
      <c r="Z100" s="144">
        <v>503000</v>
      </c>
      <c r="AA100" s="138">
        <f t="shared" si="4"/>
        <v>398798.36</v>
      </c>
      <c r="AB100" s="138">
        <f t="shared" si="5"/>
        <v>100</v>
      </c>
      <c r="AC100" s="138">
        <f t="shared" si="6"/>
        <v>482.7179303511922</v>
      </c>
      <c r="AD100" s="138">
        <f t="shared" si="7"/>
        <v>100</v>
      </c>
    </row>
    <row r="101" spans="1:30" ht="23.25" customHeight="1">
      <c r="A101" s="5"/>
      <c r="B101" s="120"/>
      <c r="C101" s="139"/>
      <c r="D101" s="72"/>
      <c r="E101" s="175" t="s">
        <v>117</v>
      </c>
      <c r="F101" s="175"/>
      <c r="G101" s="175"/>
      <c r="H101" s="175"/>
      <c r="I101" s="175"/>
      <c r="J101" s="175"/>
      <c r="K101" s="175"/>
      <c r="L101" s="175"/>
      <c r="M101" s="175"/>
      <c r="N101" s="50">
        <v>608</v>
      </c>
      <c r="O101" s="4">
        <v>10</v>
      </c>
      <c r="P101" s="4">
        <v>3</v>
      </c>
      <c r="Q101" s="140" t="s">
        <v>6</v>
      </c>
      <c r="R101" s="4" t="s">
        <v>6</v>
      </c>
      <c r="S101" s="29" t="s">
        <v>6</v>
      </c>
      <c r="T101" s="4" t="s">
        <v>6</v>
      </c>
      <c r="U101" s="145" t="s">
        <v>6</v>
      </c>
      <c r="V101" s="50" t="s">
        <v>6</v>
      </c>
      <c r="W101" s="143"/>
      <c r="X101" s="76">
        <v>104201.64</v>
      </c>
      <c r="Y101" s="76">
        <v>503000</v>
      </c>
      <c r="Z101" s="76">
        <v>503000</v>
      </c>
      <c r="AA101" s="138">
        <f t="shared" si="4"/>
        <v>398798.36</v>
      </c>
      <c r="AB101" s="138">
        <f t="shared" si="5"/>
        <v>100</v>
      </c>
      <c r="AC101" s="138">
        <f t="shared" si="6"/>
        <v>482.7179303511922</v>
      </c>
      <c r="AD101" s="138">
        <f t="shared" si="7"/>
        <v>100</v>
      </c>
    </row>
    <row r="102" spans="1:30" ht="81.75" customHeight="1">
      <c r="A102" s="5"/>
      <c r="B102" s="120"/>
      <c r="C102" s="139"/>
      <c r="D102" s="72"/>
      <c r="E102" s="73"/>
      <c r="F102" s="173" t="s">
        <v>98</v>
      </c>
      <c r="G102" s="173"/>
      <c r="H102" s="173"/>
      <c r="I102" s="173"/>
      <c r="J102" s="173"/>
      <c r="K102" s="173"/>
      <c r="L102" s="173"/>
      <c r="M102" s="173"/>
      <c r="N102" s="50">
        <v>608</v>
      </c>
      <c r="O102" s="4">
        <v>10</v>
      </c>
      <c r="P102" s="4">
        <v>3</v>
      </c>
      <c r="Q102" s="140" t="s">
        <v>33</v>
      </c>
      <c r="R102" s="4" t="s">
        <v>34</v>
      </c>
      <c r="S102" s="29" t="s">
        <v>116</v>
      </c>
      <c r="T102" s="4" t="s">
        <v>115</v>
      </c>
      <c r="U102" s="145" t="s">
        <v>114</v>
      </c>
      <c r="V102" s="50" t="s">
        <v>6</v>
      </c>
      <c r="W102" s="143"/>
      <c r="X102" s="76">
        <v>104201.64</v>
      </c>
      <c r="Y102" s="76">
        <v>503000</v>
      </c>
      <c r="Z102" s="76">
        <v>503000</v>
      </c>
      <c r="AA102" s="138">
        <f t="shared" si="4"/>
        <v>398798.36</v>
      </c>
      <c r="AB102" s="138">
        <f t="shared" si="5"/>
        <v>100</v>
      </c>
      <c r="AC102" s="138">
        <f t="shared" si="6"/>
        <v>482.7179303511922</v>
      </c>
      <c r="AD102" s="138">
        <f t="shared" si="7"/>
        <v>100</v>
      </c>
    </row>
    <row r="103" spans="1:30" ht="36.75" customHeight="1">
      <c r="A103" s="5"/>
      <c r="B103" s="120"/>
      <c r="C103" s="139"/>
      <c r="D103" s="72"/>
      <c r="E103" s="73"/>
      <c r="F103" s="74"/>
      <c r="G103" s="173" t="s">
        <v>99</v>
      </c>
      <c r="H103" s="173"/>
      <c r="I103" s="173"/>
      <c r="J103" s="173"/>
      <c r="K103" s="173"/>
      <c r="L103" s="173"/>
      <c r="M103" s="173"/>
      <c r="N103" s="50">
        <v>608</v>
      </c>
      <c r="O103" s="4">
        <v>10</v>
      </c>
      <c r="P103" s="4">
        <v>3</v>
      </c>
      <c r="Q103" s="140" t="s">
        <v>100</v>
      </c>
      <c r="R103" s="4" t="s">
        <v>34</v>
      </c>
      <c r="S103" s="29" t="s">
        <v>101</v>
      </c>
      <c r="T103" s="4" t="s">
        <v>115</v>
      </c>
      <c r="U103" s="145" t="s">
        <v>114</v>
      </c>
      <c r="V103" s="50" t="s">
        <v>6</v>
      </c>
      <c r="W103" s="143"/>
      <c r="X103" s="76">
        <v>104201.64</v>
      </c>
      <c r="Y103" s="76">
        <v>503000</v>
      </c>
      <c r="Z103" s="76">
        <v>503000</v>
      </c>
      <c r="AA103" s="138">
        <f t="shared" si="4"/>
        <v>398798.36</v>
      </c>
      <c r="AB103" s="138">
        <f t="shared" si="5"/>
        <v>100</v>
      </c>
      <c r="AC103" s="138">
        <f t="shared" si="6"/>
        <v>482.7179303511922</v>
      </c>
      <c r="AD103" s="138">
        <f t="shared" si="7"/>
        <v>100</v>
      </c>
    </row>
    <row r="104" spans="1:30" ht="63" customHeight="1">
      <c r="A104" s="5"/>
      <c r="B104" s="120"/>
      <c r="C104" s="139"/>
      <c r="D104" s="72"/>
      <c r="E104" s="73"/>
      <c r="F104" s="74"/>
      <c r="G104" s="74"/>
      <c r="H104" s="173" t="s">
        <v>102</v>
      </c>
      <c r="I104" s="173"/>
      <c r="J104" s="173"/>
      <c r="K104" s="173"/>
      <c r="L104" s="173"/>
      <c r="M104" s="173"/>
      <c r="N104" s="50">
        <v>608</v>
      </c>
      <c r="O104" s="4">
        <v>10</v>
      </c>
      <c r="P104" s="4">
        <v>3</v>
      </c>
      <c r="Q104" s="140" t="s">
        <v>103</v>
      </c>
      <c r="R104" s="4" t="s">
        <v>34</v>
      </c>
      <c r="S104" s="29" t="s">
        <v>101</v>
      </c>
      <c r="T104" s="4" t="s">
        <v>12</v>
      </c>
      <c r="U104" s="145" t="s">
        <v>114</v>
      </c>
      <c r="V104" s="50" t="s">
        <v>6</v>
      </c>
      <c r="W104" s="143"/>
      <c r="X104" s="76">
        <v>104201.64</v>
      </c>
      <c r="Y104" s="76">
        <v>503000</v>
      </c>
      <c r="Z104" s="76">
        <v>503000</v>
      </c>
      <c r="AA104" s="138">
        <f t="shared" si="4"/>
        <v>398798.36</v>
      </c>
      <c r="AB104" s="138">
        <f t="shared" si="5"/>
        <v>100</v>
      </c>
      <c r="AC104" s="138">
        <f t="shared" si="6"/>
        <v>482.7179303511922</v>
      </c>
      <c r="AD104" s="138">
        <f t="shared" si="7"/>
        <v>100</v>
      </c>
    </row>
    <row r="105" spans="1:30" ht="47.25" customHeight="1">
      <c r="A105" s="5"/>
      <c r="B105" s="120"/>
      <c r="C105" s="139"/>
      <c r="D105" s="72"/>
      <c r="E105" s="73"/>
      <c r="F105" s="74"/>
      <c r="G105" s="74"/>
      <c r="H105" s="74"/>
      <c r="I105" s="173" t="s">
        <v>110</v>
      </c>
      <c r="J105" s="173"/>
      <c r="K105" s="173"/>
      <c r="L105" s="173"/>
      <c r="M105" s="173"/>
      <c r="N105" s="50">
        <v>608</v>
      </c>
      <c r="O105" s="4">
        <v>10</v>
      </c>
      <c r="P105" s="4">
        <v>3</v>
      </c>
      <c r="Q105" s="140" t="s">
        <v>104</v>
      </c>
      <c r="R105" s="4" t="s">
        <v>34</v>
      </c>
      <c r="S105" s="29" t="s">
        <v>101</v>
      </c>
      <c r="T105" s="4" t="s">
        <v>12</v>
      </c>
      <c r="U105" s="145" t="s">
        <v>105</v>
      </c>
      <c r="V105" s="50" t="s">
        <v>6</v>
      </c>
      <c r="W105" s="143"/>
      <c r="X105" s="76">
        <v>104201.64</v>
      </c>
      <c r="Y105" s="76">
        <v>503000</v>
      </c>
      <c r="Z105" s="76">
        <v>503000</v>
      </c>
      <c r="AA105" s="138">
        <f t="shared" si="4"/>
        <v>398798.36</v>
      </c>
      <c r="AB105" s="138">
        <f t="shared" si="5"/>
        <v>100</v>
      </c>
      <c r="AC105" s="138">
        <f t="shared" si="6"/>
        <v>482.7179303511922</v>
      </c>
      <c r="AD105" s="138">
        <f t="shared" si="7"/>
        <v>100</v>
      </c>
    </row>
    <row r="106" spans="1:30" ht="31.5" customHeight="1">
      <c r="A106" s="5"/>
      <c r="B106" s="120"/>
      <c r="C106" s="139"/>
      <c r="D106" s="72"/>
      <c r="E106" s="73"/>
      <c r="F106" s="74"/>
      <c r="G106" s="74"/>
      <c r="H106" s="74"/>
      <c r="I106" s="74"/>
      <c r="J106" s="174" t="s">
        <v>360</v>
      </c>
      <c r="K106" s="174"/>
      <c r="L106" s="174"/>
      <c r="M106" s="174"/>
      <c r="N106" s="50">
        <v>608</v>
      </c>
      <c r="O106" s="4">
        <v>10</v>
      </c>
      <c r="P106" s="4">
        <v>3</v>
      </c>
      <c r="Q106" s="140" t="s">
        <v>104</v>
      </c>
      <c r="R106" s="4" t="s">
        <v>34</v>
      </c>
      <c r="S106" s="29" t="s">
        <v>101</v>
      </c>
      <c r="T106" s="4" t="s">
        <v>12</v>
      </c>
      <c r="U106" s="145" t="s">
        <v>105</v>
      </c>
      <c r="V106" s="50">
        <v>320</v>
      </c>
      <c r="W106" s="143"/>
      <c r="X106" s="76">
        <v>104201.64</v>
      </c>
      <c r="Y106" s="76">
        <v>0</v>
      </c>
      <c r="Z106" s="76">
        <v>0</v>
      </c>
      <c r="AA106" s="138">
        <f t="shared" si="4"/>
        <v>-104201.64</v>
      </c>
      <c r="AB106" s="138">
        <v>0</v>
      </c>
      <c r="AC106" s="138">
        <f t="shared" si="6"/>
        <v>0</v>
      </c>
      <c r="AD106" s="138">
        <v>0</v>
      </c>
    </row>
    <row r="107" spans="1:30" ht="31.5" customHeight="1">
      <c r="A107" s="5"/>
      <c r="B107" s="120"/>
      <c r="C107" s="139"/>
      <c r="D107" s="72"/>
      <c r="E107" s="73"/>
      <c r="F107" s="74"/>
      <c r="G107" s="74"/>
      <c r="H107" s="74"/>
      <c r="I107" s="74"/>
      <c r="J107" s="174" t="s">
        <v>360</v>
      </c>
      <c r="K107" s="174"/>
      <c r="L107" s="174"/>
      <c r="M107" s="174"/>
      <c r="N107" s="50">
        <v>608</v>
      </c>
      <c r="O107" s="4">
        <v>10</v>
      </c>
      <c r="P107" s="4">
        <v>3</v>
      </c>
      <c r="Q107" s="140" t="s">
        <v>104</v>
      </c>
      <c r="R107" s="4" t="s">
        <v>34</v>
      </c>
      <c r="S107" s="29" t="s">
        <v>101</v>
      </c>
      <c r="T107" s="4" t="s">
        <v>12</v>
      </c>
      <c r="U107" s="145" t="s">
        <v>105</v>
      </c>
      <c r="V107" s="50">
        <v>540</v>
      </c>
      <c r="W107" s="143"/>
      <c r="X107" s="76">
        <v>0</v>
      </c>
      <c r="Y107" s="76">
        <v>503000</v>
      </c>
      <c r="Z107" s="76">
        <v>503000</v>
      </c>
      <c r="AA107" s="138">
        <f t="shared" si="4"/>
        <v>503000</v>
      </c>
      <c r="AB107" s="138">
        <f t="shared" si="5"/>
        <v>100</v>
      </c>
      <c r="AC107" s="138">
        <v>0</v>
      </c>
      <c r="AD107" s="138">
        <f t="shared" si="7"/>
        <v>100</v>
      </c>
    </row>
    <row r="108" spans="1:30" ht="31.5" customHeight="1">
      <c r="A108" s="5"/>
      <c r="B108" s="120"/>
      <c r="C108" s="139"/>
      <c r="D108" s="72"/>
      <c r="E108" s="73"/>
      <c r="F108" s="74"/>
      <c r="G108" s="74"/>
      <c r="H108" s="74"/>
      <c r="I108" s="74"/>
      <c r="J108" s="75"/>
      <c r="K108" s="75"/>
      <c r="L108" s="75"/>
      <c r="M108" s="146" t="s">
        <v>408</v>
      </c>
      <c r="N108" s="55">
        <v>608</v>
      </c>
      <c r="O108" s="23">
        <v>14</v>
      </c>
      <c r="P108" s="23">
        <v>3</v>
      </c>
      <c r="Q108" s="134"/>
      <c r="R108" s="23"/>
      <c r="S108" s="141"/>
      <c r="T108" s="23"/>
      <c r="U108" s="142"/>
      <c r="V108" s="55"/>
      <c r="W108" s="137"/>
      <c r="X108" s="144"/>
      <c r="Y108" s="144">
        <v>1000</v>
      </c>
      <c r="Z108" s="144">
        <v>1000</v>
      </c>
      <c r="AA108" s="138">
        <f t="shared" si="4"/>
        <v>1000</v>
      </c>
      <c r="AB108" s="138">
        <f t="shared" si="5"/>
        <v>100</v>
      </c>
      <c r="AC108" s="138">
        <v>0</v>
      </c>
      <c r="AD108" s="138">
        <f t="shared" si="7"/>
        <v>100</v>
      </c>
    </row>
    <row r="109" spans="1:30" ht="37.5" customHeight="1">
      <c r="A109" s="5"/>
      <c r="B109" s="120"/>
      <c r="C109" s="139"/>
      <c r="D109" s="72"/>
      <c r="E109" s="73"/>
      <c r="F109" s="74"/>
      <c r="G109" s="74"/>
      <c r="H109" s="74"/>
      <c r="I109" s="74"/>
      <c r="J109" s="75"/>
      <c r="K109" s="75"/>
      <c r="L109" s="75"/>
      <c r="M109" s="147" t="s">
        <v>106</v>
      </c>
      <c r="N109" s="50">
        <v>608</v>
      </c>
      <c r="O109" s="4">
        <v>14</v>
      </c>
      <c r="P109" s="4">
        <v>3</v>
      </c>
      <c r="Q109" s="140"/>
      <c r="R109" s="4" t="s">
        <v>34</v>
      </c>
      <c r="S109" s="29">
        <v>3</v>
      </c>
      <c r="T109" s="4">
        <v>5</v>
      </c>
      <c r="U109" s="145">
        <v>60004</v>
      </c>
      <c r="V109" s="50"/>
      <c r="W109" s="143"/>
      <c r="X109" s="76"/>
      <c r="Y109" s="76">
        <v>1000</v>
      </c>
      <c r="Z109" s="76">
        <v>1000</v>
      </c>
      <c r="AA109" s="138">
        <f t="shared" si="4"/>
        <v>1000</v>
      </c>
      <c r="AB109" s="138">
        <f t="shared" si="5"/>
        <v>100</v>
      </c>
      <c r="AC109" s="138">
        <v>0</v>
      </c>
      <c r="AD109" s="138">
        <f t="shared" si="7"/>
        <v>100</v>
      </c>
    </row>
    <row r="110" spans="1:30" ht="33" customHeight="1" thickBot="1">
      <c r="A110" s="5"/>
      <c r="B110" s="120"/>
      <c r="C110" s="139"/>
      <c r="D110" s="72"/>
      <c r="E110" s="73"/>
      <c r="F110" s="74"/>
      <c r="G110" s="74"/>
      <c r="H110" s="74"/>
      <c r="I110" s="74"/>
      <c r="J110" s="174" t="s">
        <v>360</v>
      </c>
      <c r="K110" s="174"/>
      <c r="L110" s="174"/>
      <c r="M110" s="174"/>
      <c r="N110" s="50">
        <v>608</v>
      </c>
      <c r="O110" s="4">
        <v>14</v>
      </c>
      <c r="P110" s="4">
        <v>3</v>
      </c>
      <c r="Q110" s="140" t="s">
        <v>104</v>
      </c>
      <c r="R110" s="4" t="s">
        <v>34</v>
      </c>
      <c r="S110" s="29">
        <v>3</v>
      </c>
      <c r="T110" s="4">
        <v>5</v>
      </c>
      <c r="U110" s="145">
        <v>60004</v>
      </c>
      <c r="V110" s="50">
        <v>540</v>
      </c>
      <c r="W110" s="143"/>
      <c r="X110" s="76"/>
      <c r="Y110" s="76">
        <v>1000</v>
      </c>
      <c r="Z110" s="76">
        <v>1000</v>
      </c>
      <c r="AA110" s="138">
        <f t="shared" si="4"/>
        <v>1000</v>
      </c>
      <c r="AB110" s="138">
        <f t="shared" si="5"/>
        <v>100</v>
      </c>
      <c r="AC110" s="138">
        <v>0</v>
      </c>
      <c r="AD110" s="138">
        <f t="shared" si="7"/>
        <v>100</v>
      </c>
    </row>
    <row r="111" spans="1:30" ht="24.75" customHeight="1" hidden="1">
      <c r="A111" s="5"/>
      <c r="B111" s="120"/>
      <c r="C111" s="139"/>
      <c r="D111" s="172" t="s">
        <v>113</v>
      </c>
      <c r="E111" s="172"/>
      <c r="F111" s="172"/>
      <c r="G111" s="172"/>
      <c r="H111" s="172"/>
      <c r="I111" s="172"/>
      <c r="J111" s="172"/>
      <c r="K111" s="172"/>
      <c r="L111" s="172"/>
      <c r="M111" s="172"/>
      <c r="N111" s="55">
        <v>608</v>
      </c>
      <c r="O111" s="23">
        <v>99</v>
      </c>
      <c r="P111" s="23" t="s">
        <v>6</v>
      </c>
      <c r="Q111" s="140" t="s">
        <v>6</v>
      </c>
      <c r="R111" s="23" t="s">
        <v>6</v>
      </c>
      <c r="S111" s="141" t="s">
        <v>6</v>
      </c>
      <c r="T111" s="23" t="s">
        <v>6</v>
      </c>
      <c r="U111" s="142" t="s">
        <v>6</v>
      </c>
      <c r="V111" s="55" t="s">
        <v>6</v>
      </c>
      <c r="W111" s="143"/>
      <c r="X111" s="144">
        <v>0</v>
      </c>
      <c r="Y111" s="144">
        <v>0</v>
      </c>
      <c r="Z111" s="144">
        <v>0</v>
      </c>
      <c r="AA111" s="138">
        <f t="shared" si="4"/>
        <v>0</v>
      </c>
      <c r="AB111" s="138"/>
      <c r="AC111" s="138" t="e">
        <f t="shared" si="6"/>
        <v>#DIV/0!</v>
      </c>
      <c r="AD111" s="138" t="e">
        <f t="shared" si="7"/>
        <v>#DIV/0!</v>
      </c>
    </row>
    <row r="112" spans="1:30" ht="409.5" customHeight="1" hidden="1">
      <c r="A112" s="3"/>
      <c r="B112" s="123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9"/>
      <c r="N112" s="150">
        <v>608</v>
      </c>
      <c r="O112" s="150">
        <v>0</v>
      </c>
      <c r="P112" s="150">
        <v>0</v>
      </c>
      <c r="Q112" s="151" t="s">
        <v>150</v>
      </c>
      <c r="R112" s="151" t="s">
        <v>6</v>
      </c>
      <c r="S112" s="151" t="s">
        <v>6</v>
      </c>
      <c r="T112" s="151" t="s">
        <v>6</v>
      </c>
      <c r="U112" s="151" t="s">
        <v>6</v>
      </c>
      <c r="V112" s="150" t="s">
        <v>107</v>
      </c>
      <c r="W112" s="150"/>
      <c r="X112" s="152">
        <v>6466640</v>
      </c>
      <c r="Y112" s="152">
        <v>7525400</v>
      </c>
      <c r="Z112" s="152">
        <v>7525400</v>
      </c>
      <c r="AA112" s="138">
        <f t="shared" si="4"/>
        <v>1058760</v>
      </c>
      <c r="AB112" s="138">
        <f t="shared" si="5"/>
        <v>100</v>
      </c>
      <c r="AC112" s="138">
        <f t="shared" si="6"/>
        <v>116.37264483564881</v>
      </c>
      <c r="AD112" s="138">
        <f t="shared" si="7"/>
        <v>100</v>
      </c>
    </row>
    <row r="113" spans="1:30" ht="21" customHeight="1">
      <c r="A113" s="2"/>
      <c r="B113" s="124"/>
      <c r="C113" s="153"/>
      <c r="D113" s="153"/>
      <c r="E113" s="153"/>
      <c r="F113" s="153"/>
      <c r="G113" s="153"/>
      <c r="H113" s="153"/>
      <c r="I113" s="153"/>
      <c r="J113" s="153"/>
      <c r="K113" s="153"/>
      <c r="L113" s="154"/>
      <c r="M113" s="155" t="s">
        <v>112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6"/>
      <c r="X113" s="157">
        <v>7525400</v>
      </c>
      <c r="Y113" s="157">
        <v>9772279.63</v>
      </c>
      <c r="Z113" s="157">
        <v>9311962.56</v>
      </c>
      <c r="AA113" s="144">
        <f t="shared" si="4"/>
        <v>2246879.630000001</v>
      </c>
      <c r="AB113" s="138">
        <f t="shared" si="5"/>
        <v>95.28956305561633</v>
      </c>
      <c r="AC113" s="138">
        <f t="shared" si="6"/>
        <v>123.74043319956414</v>
      </c>
      <c r="AD113" s="138">
        <f t="shared" si="7"/>
        <v>95.28956305561633</v>
      </c>
    </row>
    <row r="114" spans="1:28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81"/>
      <c r="Y114" s="2"/>
      <c r="Z114" s="1"/>
      <c r="AA114" s="1"/>
      <c r="AB114" s="81"/>
    </row>
  </sheetData>
  <sheetProtection/>
  <mergeCells count="99">
    <mergeCell ref="E17:M17"/>
    <mergeCell ref="R13:U13"/>
    <mergeCell ref="R14:U14"/>
    <mergeCell ref="C15:M15"/>
    <mergeCell ref="D16:M16"/>
    <mergeCell ref="F18:M18"/>
    <mergeCell ref="H19:M19"/>
    <mergeCell ref="I20:M20"/>
    <mergeCell ref="J21:M21"/>
    <mergeCell ref="E22:M22"/>
    <mergeCell ref="F23:M23"/>
    <mergeCell ref="H24:M24"/>
    <mergeCell ref="I25:M25"/>
    <mergeCell ref="J26:M26"/>
    <mergeCell ref="J27:M27"/>
    <mergeCell ref="J28:M28"/>
    <mergeCell ref="J29:M29"/>
    <mergeCell ref="J30:M30"/>
    <mergeCell ref="E31:M31"/>
    <mergeCell ref="F32:M32"/>
    <mergeCell ref="I33:M33"/>
    <mergeCell ref="J34:M34"/>
    <mergeCell ref="J35:M35"/>
    <mergeCell ref="J36:M36"/>
    <mergeCell ref="J37:M37"/>
    <mergeCell ref="J38:M38"/>
    <mergeCell ref="J39:M39"/>
    <mergeCell ref="D40:M40"/>
    <mergeCell ref="E41:M41"/>
    <mergeCell ref="F42:M42"/>
    <mergeCell ref="H43:M43"/>
    <mergeCell ref="I44:M44"/>
    <mergeCell ref="J45:M45"/>
    <mergeCell ref="J46:M46"/>
    <mergeCell ref="D47:M47"/>
    <mergeCell ref="E48:M48"/>
    <mergeCell ref="F49:M49"/>
    <mergeCell ref="I50:M50"/>
    <mergeCell ref="J51:M51"/>
    <mergeCell ref="E52:M52"/>
    <mergeCell ref="F53:M53"/>
    <mergeCell ref="G54:M54"/>
    <mergeCell ref="H55:M55"/>
    <mergeCell ref="I56:M56"/>
    <mergeCell ref="J57:M57"/>
    <mergeCell ref="D58:M58"/>
    <mergeCell ref="E59:M59"/>
    <mergeCell ref="F60:M60"/>
    <mergeCell ref="G61:M61"/>
    <mergeCell ref="H62:M62"/>
    <mergeCell ref="I63:M63"/>
    <mergeCell ref="J64:M64"/>
    <mergeCell ref="H65:M65"/>
    <mergeCell ref="I66:M66"/>
    <mergeCell ref="J67:M67"/>
    <mergeCell ref="D68:M68"/>
    <mergeCell ref="E69:M69"/>
    <mergeCell ref="F70:M70"/>
    <mergeCell ref="G71:M71"/>
    <mergeCell ref="H72:M72"/>
    <mergeCell ref="I73:M73"/>
    <mergeCell ref="J74:M74"/>
    <mergeCell ref="E75:M75"/>
    <mergeCell ref="F76:M76"/>
    <mergeCell ref="G77:M77"/>
    <mergeCell ref="H78:M78"/>
    <mergeCell ref="I79:M79"/>
    <mergeCell ref="J80:M80"/>
    <mergeCell ref="G81:M81"/>
    <mergeCell ref="H82:M82"/>
    <mergeCell ref="I83:M83"/>
    <mergeCell ref="J84:M84"/>
    <mergeCell ref="H85:M85"/>
    <mergeCell ref="I86:M86"/>
    <mergeCell ref="J87:M87"/>
    <mergeCell ref="D88:M88"/>
    <mergeCell ref="E89:M89"/>
    <mergeCell ref="I96:M96"/>
    <mergeCell ref="H95:M95"/>
    <mergeCell ref="J97:M97"/>
    <mergeCell ref="F90:M90"/>
    <mergeCell ref="I91:M91"/>
    <mergeCell ref="J92:M92"/>
    <mergeCell ref="F93:M93"/>
    <mergeCell ref="J110:M110"/>
    <mergeCell ref="J99:M99"/>
    <mergeCell ref="D100:M100"/>
    <mergeCell ref="E101:M101"/>
    <mergeCell ref="G94:M94"/>
    <mergeCell ref="D111:M111"/>
    <mergeCell ref="F102:M102"/>
    <mergeCell ref="G103:M103"/>
    <mergeCell ref="H104:M104"/>
    <mergeCell ref="I105:M105"/>
    <mergeCell ref="M9:AD9"/>
    <mergeCell ref="M10:AD10"/>
    <mergeCell ref="J106:M106"/>
    <mergeCell ref="J107:M107"/>
    <mergeCell ref="J98:M98"/>
  </mergeCells>
  <printOptions/>
  <pageMargins left="0.3937007874015748" right="0.3937007874015748" top="0.8267716535433072" bottom="0.3937007874015748" header="0.15748031496062992" footer="0.1968503937007874"/>
  <pageSetup fitToHeight="15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showGridLines="0" zoomScalePageLayoutView="0" workbookViewId="0" topLeftCell="A1">
      <selection activeCell="N16" sqref="D16:AE44"/>
    </sheetView>
  </sheetViews>
  <sheetFormatPr defaultColWidth="9.140625" defaultRowHeight="15"/>
  <cols>
    <col min="1" max="1" width="0.5625" style="82" customWidth="1"/>
    <col min="2" max="13" width="0" style="82" hidden="1" customWidth="1"/>
    <col min="14" max="14" width="50.00390625" style="82" customWidth="1"/>
    <col min="15" max="15" width="0" style="82" hidden="1" customWidth="1"/>
    <col min="16" max="16" width="5.421875" style="82" customWidth="1"/>
    <col min="17" max="17" width="5.28125" style="82" customWidth="1"/>
    <col min="18" max="24" width="0" style="82" hidden="1" customWidth="1"/>
    <col min="25" max="25" width="16.8515625" style="82" customWidth="1"/>
    <col min="26" max="26" width="14.57421875" style="82" customWidth="1"/>
    <col min="27" max="27" width="14.8515625" style="82" customWidth="1"/>
    <col min="28" max="28" width="0" style="82" hidden="1" customWidth="1"/>
    <col min="29" max="29" width="15.00390625" style="82" customWidth="1"/>
    <col min="30" max="31" width="12.140625" style="82" customWidth="1"/>
    <col min="32" max="16384" width="9.140625" style="82" customWidth="1"/>
  </cols>
  <sheetData>
    <row r="1" spans="1:29" ht="12.75" customHeight="1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81"/>
      <c r="Z1" s="16"/>
      <c r="AA1" s="81"/>
      <c r="AB1" s="1"/>
      <c r="AC1" s="81"/>
    </row>
    <row r="2" spans="1:30" ht="12.75" customHeight="1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9"/>
      <c r="X2" s="17"/>
      <c r="AA2" s="81"/>
      <c r="AB2" s="1"/>
      <c r="AC2" s="24" t="s">
        <v>418</v>
      </c>
      <c r="AD2" s="16"/>
    </row>
    <row r="3" spans="1:30" ht="12.75" customHeight="1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9"/>
      <c r="X3" s="17"/>
      <c r="AA3" s="81"/>
      <c r="AB3" s="1"/>
      <c r="AC3" s="24" t="s">
        <v>149</v>
      </c>
      <c r="AD3" s="16"/>
    </row>
    <row r="4" spans="1:30" ht="12.75" customHeight="1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9"/>
      <c r="X4" s="17"/>
      <c r="AA4" s="1"/>
      <c r="AB4" s="1"/>
      <c r="AC4" s="24" t="s">
        <v>148</v>
      </c>
      <c r="AD4" s="16"/>
    </row>
    <row r="5" spans="1:30" ht="12.75" customHeight="1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"/>
      <c r="P5" s="2"/>
      <c r="Q5" s="81"/>
      <c r="R5" s="20"/>
      <c r="S5" s="22"/>
      <c r="T5" s="20"/>
      <c r="U5" s="20"/>
      <c r="V5" s="20"/>
      <c r="W5" s="19"/>
      <c r="X5" s="21"/>
      <c r="AA5" s="14"/>
      <c r="AB5" s="1"/>
      <c r="AC5" s="24" t="s">
        <v>111</v>
      </c>
      <c r="AD5" s="20"/>
    </row>
    <row r="6" spans="1:30" ht="12.75" customHeight="1">
      <c r="A6" s="1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X6" s="17"/>
      <c r="AA6" s="81"/>
      <c r="AB6" s="1"/>
      <c r="AC6" s="24" t="s">
        <v>428</v>
      </c>
      <c r="AD6" s="16"/>
    </row>
    <row r="7" spans="1:31" ht="9.75" customHeight="1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  <c r="AA7" s="1"/>
      <c r="AB7" s="1"/>
      <c r="AC7" s="81"/>
      <c r="AE7" s="83"/>
    </row>
    <row r="8" spans="1:29" ht="0.7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"/>
      <c r="AC8" s="81"/>
    </row>
    <row r="9" spans="1:29" ht="0.7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"/>
      <c r="AC9" s="81"/>
    </row>
    <row r="10" spans="1:29" ht="0.75" customHeight="1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"/>
      <c r="AC10" s="81"/>
    </row>
    <row r="11" spans="2:31" ht="16.5" customHeight="1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171" t="s">
        <v>422</v>
      </c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</row>
    <row r="12" spans="1:31" ht="26.25" customHeight="1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81" t="s">
        <v>423</v>
      </c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</row>
    <row r="13" spans="1:31" ht="19.5" customHeight="1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5"/>
      <c r="O13" s="25"/>
      <c r="P13" s="2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"/>
      <c r="AC13" s="81"/>
      <c r="AD13" s="84"/>
      <c r="AE13" s="57" t="s">
        <v>147</v>
      </c>
    </row>
    <row r="14" spans="1:29" ht="12.75" customHeight="1" hidden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5"/>
      <c r="AA14" s="15"/>
      <c r="AB14" s="1"/>
      <c r="AC14" s="81"/>
    </row>
    <row r="15" spans="1:29" ht="2.25" customHeight="1" hidden="1" thickBo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9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54" t="s">
        <v>147</v>
      </c>
      <c r="AB15" s="1"/>
      <c r="AC15" s="81"/>
    </row>
    <row r="16" spans="1:31" ht="65.25" customHeight="1" thickBot="1">
      <c r="A16" s="3"/>
      <c r="B16" s="8"/>
      <c r="C16" s="118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 t="s">
        <v>146</v>
      </c>
      <c r="O16" s="127" t="s">
        <v>145</v>
      </c>
      <c r="P16" s="127" t="s">
        <v>144</v>
      </c>
      <c r="Q16" s="127" t="s">
        <v>143</v>
      </c>
      <c r="R16" s="127" t="s">
        <v>142</v>
      </c>
      <c r="S16" s="176" t="s">
        <v>141</v>
      </c>
      <c r="T16" s="176"/>
      <c r="U16" s="176"/>
      <c r="V16" s="176"/>
      <c r="W16" s="127" t="s">
        <v>140</v>
      </c>
      <c r="X16" s="127" t="s">
        <v>139</v>
      </c>
      <c r="Y16" s="107" t="s">
        <v>411</v>
      </c>
      <c r="Z16" s="107" t="s">
        <v>412</v>
      </c>
      <c r="AA16" s="107" t="s">
        <v>413</v>
      </c>
      <c r="AB16" s="107" t="s">
        <v>414</v>
      </c>
      <c r="AC16" s="126" t="s">
        <v>414</v>
      </c>
      <c r="AD16" s="107" t="s">
        <v>415</v>
      </c>
      <c r="AE16" s="107" t="s">
        <v>416</v>
      </c>
    </row>
    <row r="17" spans="1:31" ht="12" customHeight="1" thickBot="1">
      <c r="A17" s="6"/>
      <c r="B17" s="7"/>
      <c r="C17" s="158"/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61">
        <v>1</v>
      </c>
      <c r="O17" s="161">
        <v>2</v>
      </c>
      <c r="P17" s="161">
        <v>2</v>
      </c>
      <c r="Q17" s="161">
        <v>3</v>
      </c>
      <c r="R17" s="161">
        <v>5</v>
      </c>
      <c r="S17" s="182">
        <v>5</v>
      </c>
      <c r="T17" s="182"/>
      <c r="U17" s="182"/>
      <c r="V17" s="182"/>
      <c r="W17" s="161">
        <v>6</v>
      </c>
      <c r="X17" s="161">
        <v>7</v>
      </c>
      <c r="Y17" s="161">
        <v>4</v>
      </c>
      <c r="Z17" s="161">
        <v>5</v>
      </c>
      <c r="AA17" s="161">
        <v>6</v>
      </c>
      <c r="AB17" s="161">
        <v>6</v>
      </c>
      <c r="AC17" s="161">
        <v>6</v>
      </c>
      <c r="AD17" s="161">
        <v>6</v>
      </c>
      <c r="AE17" s="161">
        <v>6</v>
      </c>
    </row>
    <row r="18" spans="1:31" ht="27.75" customHeight="1">
      <c r="A18" s="5"/>
      <c r="B18" s="27"/>
      <c r="C18" s="159"/>
      <c r="D18" s="172" t="s">
        <v>138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23">
        <v>1</v>
      </c>
      <c r="Q18" s="23" t="s">
        <v>115</v>
      </c>
      <c r="R18" s="162" t="s">
        <v>150</v>
      </c>
      <c r="S18" s="4" t="s">
        <v>115</v>
      </c>
      <c r="T18" s="29" t="s">
        <v>116</v>
      </c>
      <c r="U18" s="4" t="s">
        <v>115</v>
      </c>
      <c r="V18" s="145" t="s">
        <v>114</v>
      </c>
      <c r="W18" s="180"/>
      <c r="X18" s="180"/>
      <c r="Y18" s="163">
        <f>Y19+Y21+Y22+Y20</f>
        <v>2918442.72</v>
      </c>
      <c r="Z18" s="163">
        <f>Z19+Z21+Z22+Z20</f>
        <v>3921819.55</v>
      </c>
      <c r="AA18" s="163">
        <v>3921819.55</v>
      </c>
      <c r="AB18" s="163">
        <v>100</v>
      </c>
      <c r="AC18" s="163">
        <f>Z18-Y18</f>
        <v>1003376.8299999996</v>
      </c>
      <c r="AD18" s="163">
        <f>AA18*100/Y18</f>
        <v>134.3805558739902</v>
      </c>
      <c r="AE18" s="163">
        <f>AA18*100/Z18</f>
        <v>100</v>
      </c>
    </row>
    <row r="19" spans="1:31" ht="49.5" customHeight="1">
      <c r="A19" s="5"/>
      <c r="B19" s="28"/>
      <c r="C19" s="160"/>
      <c r="D19" s="72"/>
      <c r="E19" s="175" t="s">
        <v>137</v>
      </c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4">
        <v>1</v>
      </c>
      <c r="Q19" s="4">
        <v>2</v>
      </c>
      <c r="R19" s="162" t="s">
        <v>150</v>
      </c>
      <c r="S19" s="4" t="s">
        <v>115</v>
      </c>
      <c r="T19" s="29" t="s">
        <v>116</v>
      </c>
      <c r="U19" s="4" t="s">
        <v>115</v>
      </c>
      <c r="V19" s="145" t="s">
        <v>114</v>
      </c>
      <c r="W19" s="179"/>
      <c r="X19" s="179"/>
      <c r="Y19" s="164">
        <v>524000</v>
      </c>
      <c r="Z19" s="164">
        <v>635971.9</v>
      </c>
      <c r="AA19" s="164">
        <v>635971.9</v>
      </c>
      <c r="AB19" s="164">
        <v>100</v>
      </c>
      <c r="AC19" s="163">
        <f aca="true" t="shared" si="0" ref="AC19:AC44">Z19-Y19</f>
        <v>111971.90000000002</v>
      </c>
      <c r="AD19" s="163">
        <f aca="true" t="shared" si="1" ref="AD19:AD44">AA19*100/Y19</f>
        <v>121.36868320610687</v>
      </c>
      <c r="AE19" s="163">
        <f aca="true" t="shared" si="2" ref="AE19:AE44">AA19*100/Z19</f>
        <v>100</v>
      </c>
    </row>
    <row r="20" spans="1:31" ht="65.25" customHeight="1">
      <c r="A20" s="5"/>
      <c r="B20" s="28"/>
      <c r="C20" s="160"/>
      <c r="D20" s="72"/>
      <c r="E20" s="175" t="s">
        <v>136</v>
      </c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4">
        <v>1</v>
      </c>
      <c r="Q20" s="4">
        <v>4</v>
      </c>
      <c r="R20" s="162" t="s">
        <v>150</v>
      </c>
      <c r="S20" s="4" t="s">
        <v>115</v>
      </c>
      <c r="T20" s="29" t="s">
        <v>116</v>
      </c>
      <c r="U20" s="4" t="s">
        <v>115</v>
      </c>
      <c r="V20" s="145" t="s">
        <v>114</v>
      </c>
      <c r="W20" s="179"/>
      <c r="X20" s="179"/>
      <c r="Y20" s="164">
        <v>2392442.72</v>
      </c>
      <c r="Z20" s="164">
        <v>2509417.05</v>
      </c>
      <c r="AA20" s="164">
        <v>2509417.05</v>
      </c>
      <c r="AB20" s="164">
        <v>100</v>
      </c>
      <c r="AC20" s="163">
        <f t="shared" si="0"/>
        <v>116974.32999999961</v>
      </c>
      <c r="AD20" s="163">
        <f t="shared" si="1"/>
        <v>104.88932625312758</v>
      </c>
      <c r="AE20" s="163">
        <f t="shared" si="2"/>
        <v>100</v>
      </c>
    </row>
    <row r="21" spans="1:31" ht="54" customHeight="1">
      <c r="A21" s="5"/>
      <c r="B21" s="28"/>
      <c r="C21" s="160"/>
      <c r="D21" s="72"/>
      <c r="E21" s="175" t="s">
        <v>395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4">
        <v>1</v>
      </c>
      <c r="Q21" s="4">
        <v>6</v>
      </c>
      <c r="R21" s="162" t="s">
        <v>150</v>
      </c>
      <c r="S21" s="4" t="s">
        <v>115</v>
      </c>
      <c r="T21" s="29" t="s">
        <v>116</v>
      </c>
      <c r="U21" s="4" t="s">
        <v>115</v>
      </c>
      <c r="V21" s="145" t="s">
        <v>114</v>
      </c>
      <c r="W21" s="179"/>
      <c r="X21" s="179"/>
      <c r="Y21" s="164">
        <v>0</v>
      </c>
      <c r="Z21" s="164">
        <v>2329.67</v>
      </c>
      <c r="AA21" s="164">
        <v>2329.67</v>
      </c>
      <c r="AB21" s="164">
        <v>100</v>
      </c>
      <c r="AC21" s="163">
        <f t="shared" si="0"/>
        <v>2329.67</v>
      </c>
      <c r="AD21" s="163">
        <v>0</v>
      </c>
      <c r="AE21" s="163">
        <f t="shared" si="2"/>
        <v>100</v>
      </c>
    </row>
    <row r="22" spans="1:31" ht="21.75" customHeight="1">
      <c r="A22" s="5"/>
      <c r="B22" s="28"/>
      <c r="C22" s="160"/>
      <c r="D22" s="72"/>
      <c r="E22" s="175" t="s">
        <v>135</v>
      </c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4">
        <v>1</v>
      </c>
      <c r="Q22" s="4">
        <v>13</v>
      </c>
      <c r="R22" s="162" t="s">
        <v>150</v>
      </c>
      <c r="S22" s="4" t="s">
        <v>115</v>
      </c>
      <c r="T22" s="29" t="s">
        <v>116</v>
      </c>
      <c r="U22" s="4" t="s">
        <v>115</v>
      </c>
      <c r="V22" s="145" t="s">
        <v>114</v>
      </c>
      <c r="W22" s="179"/>
      <c r="X22" s="179"/>
      <c r="Y22" s="164">
        <v>2000</v>
      </c>
      <c r="Z22" s="164">
        <v>774100.93</v>
      </c>
      <c r="AA22" s="164">
        <v>774100.93</v>
      </c>
      <c r="AB22" s="164">
        <v>100</v>
      </c>
      <c r="AC22" s="163">
        <f t="shared" si="0"/>
        <v>772100.93</v>
      </c>
      <c r="AD22" s="163">
        <f t="shared" si="1"/>
        <v>38705.0465</v>
      </c>
      <c r="AE22" s="163">
        <f t="shared" si="2"/>
        <v>100</v>
      </c>
    </row>
    <row r="23" spans="1:31" ht="21" customHeight="1">
      <c r="A23" s="5"/>
      <c r="B23" s="28"/>
      <c r="C23" s="160"/>
      <c r="D23" s="172" t="s">
        <v>134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23">
        <v>2</v>
      </c>
      <c r="Q23" s="23" t="s">
        <v>115</v>
      </c>
      <c r="R23" s="162" t="s">
        <v>150</v>
      </c>
      <c r="S23" s="4" t="s">
        <v>115</v>
      </c>
      <c r="T23" s="29" t="s">
        <v>116</v>
      </c>
      <c r="U23" s="4" t="s">
        <v>115</v>
      </c>
      <c r="V23" s="145" t="s">
        <v>114</v>
      </c>
      <c r="W23" s="180"/>
      <c r="X23" s="180"/>
      <c r="Y23" s="163">
        <f>Y24</f>
        <v>74300</v>
      </c>
      <c r="Z23" s="163">
        <f>Z24</f>
        <v>82600</v>
      </c>
      <c r="AA23" s="163">
        <f>AA24</f>
        <v>82600</v>
      </c>
      <c r="AB23" s="163">
        <v>100</v>
      </c>
      <c r="AC23" s="163">
        <f t="shared" si="0"/>
        <v>8300</v>
      </c>
      <c r="AD23" s="163">
        <f t="shared" si="1"/>
        <v>111.17092866756393</v>
      </c>
      <c r="AE23" s="163">
        <f t="shared" si="2"/>
        <v>100</v>
      </c>
    </row>
    <row r="24" spans="1:31" ht="28.5" customHeight="1">
      <c r="A24" s="5"/>
      <c r="B24" s="28"/>
      <c r="C24" s="160"/>
      <c r="D24" s="72"/>
      <c r="E24" s="175" t="s">
        <v>133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4">
        <v>2</v>
      </c>
      <c r="Q24" s="4">
        <v>3</v>
      </c>
      <c r="R24" s="162" t="s">
        <v>150</v>
      </c>
      <c r="S24" s="4" t="s">
        <v>115</v>
      </c>
      <c r="T24" s="29" t="s">
        <v>116</v>
      </c>
      <c r="U24" s="4" t="s">
        <v>115</v>
      </c>
      <c r="V24" s="145" t="s">
        <v>114</v>
      </c>
      <c r="W24" s="179"/>
      <c r="X24" s="179"/>
      <c r="Y24" s="164">
        <v>74300</v>
      </c>
      <c r="Z24" s="164">
        <v>82600</v>
      </c>
      <c r="AA24" s="164">
        <v>82600</v>
      </c>
      <c r="AB24" s="164">
        <v>100</v>
      </c>
      <c r="AC24" s="163">
        <f t="shared" si="0"/>
        <v>8300</v>
      </c>
      <c r="AD24" s="163">
        <f t="shared" si="1"/>
        <v>111.17092866756393</v>
      </c>
      <c r="AE24" s="163">
        <f t="shared" si="2"/>
        <v>100</v>
      </c>
    </row>
    <row r="25" spans="1:31" ht="29.25" customHeight="1">
      <c r="A25" s="5"/>
      <c r="B25" s="28"/>
      <c r="C25" s="160"/>
      <c r="D25" s="172" t="s">
        <v>132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23">
        <v>3</v>
      </c>
      <c r="Q25" s="23" t="s">
        <v>115</v>
      </c>
      <c r="R25" s="162" t="s">
        <v>150</v>
      </c>
      <c r="S25" s="4" t="s">
        <v>115</v>
      </c>
      <c r="T25" s="29" t="s">
        <v>116</v>
      </c>
      <c r="U25" s="4" t="s">
        <v>115</v>
      </c>
      <c r="V25" s="145" t="s">
        <v>114</v>
      </c>
      <c r="W25" s="180"/>
      <c r="X25" s="180"/>
      <c r="Y25" s="163">
        <f>Y26+Y27+Y28</f>
        <v>16100</v>
      </c>
      <c r="Z25" s="163">
        <f>Z26+Z27+Z28</f>
        <v>213798.6</v>
      </c>
      <c r="AA25" s="163">
        <f>AA26+AA27+AA28</f>
        <v>213798.6</v>
      </c>
      <c r="AB25" s="163">
        <v>100</v>
      </c>
      <c r="AC25" s="163">
        <f t="shared" si="0"/>
        <v>197698.6</v>
      </c>
      <c r="AD25" s="163">
        <f t="shared" si="1"/>
        <v>1327.9416149068322</v>
      </c>
      <c r="AE25" s="163">
        <f t="shared" si="2"/>
        <v>100</v>
      </c>
    </row>
    <row r="26" spans="1:31" ht="20.25" customHeight="1">
      <c r="A26" s="5"/>
      <c r="B26" s="28"/>
      <c r="C26" s="160"/>
      <c r="D26" s="72"/>
      <c r="E26" s="175" t="s">
        <v>131</v>
      </c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4">
        <v>3</v>
      </c>
      <c r="Q26" s="4">
        <v>4</v>
      </c>
      <c r="R26" s="162" t="s">
        <v>150</v>
      </c>
      <c r="S26" s="4" t="s">
        <v>115</v>
      </c>
      <c r="T26" s="29" t="s">
        <v>116</v>
      </c>
      <c r="U26" s="4" t="s">
        <v>115</v>
      </c>
      <c r="V26" s="145" t="s">
        <v>114</v>
      </c>
      <c r="W26" s="179"/>
      <c r="X26" s="179"/>
      <c r="Y26" s="164">
        <v>16100</v>
      </c>
      <c r="Z26" s="164">
        <v>16100</v>
      </c>
      <c r="AA26" s="164">
        <v>16100</v>
      </c>
      <c r="AB26" s="164">
        <v>100</v>
      </c>
      <c r="AC26" s="163">
        <f t="shared" si="0"/>
        <v>0</v>
      </c>
      <c r="AD26" s="163">
        <f t="shared" si="1"/>
        <v>100</v>
      </c>
      <c r="AE26" s="163">
        <f t="shared" si="2"/>
        <v>100</v>
      </c>
    </row>
    <row r="27" spans="1:31" ht="0.75" customHeight="1">
      <c r="A27" s="5"/>
      <c r="B27" s="28"/>
      <c r="C27" s="160"/>
      <c r="D27" s="72"/>
      <c r="E27" s="175" t="s">
        <v>130</v>
      </c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4">
        <v>3</v>
      </c>
      <c r="Q27" s="4">
        <v>9</v>
      </c>
      <c r="R27" s="162" t="s">
        <v>150</v>
      </c>
      <c r="S27" s="4" t="s">
        <v>115</v>
      </c>
      <c r="T27" s="29" t="s">
        <v>116</v>
      </c>
      <c r="U27" s="4" t="s">
        <v>115</v>
      </c>
      <c r="V27" s="145" t="s">
        <v>114</v>
      </c>
      <c r="W27" s="179"/>
      <c r="X27" s="179"/>
      <c r="Y27" s="164">
        <v>0</v>
      </c>
      <c r="Z27" s="164">
        <v>0</v>
      </c>
      <c r="AA27" s="164">
        <v>0</v>
      </c>
      <c r="AB27" s="164">
        <v>0</v>
      </c>
      <c r="AC27" s="163">
        <f t="shared" si="0"/>
        <v>0</v>
      </c>
      <c r="AD27" s="163" t="e">
        <f t="shared" si="1"/>
        <v>#DIV/0!</v>
      </c>
      <c r="AE27" s="163" t="e">
        <f t="shared" si="2"/>
        <v>#DIV/0!</v>
      </c>
    </row>
    <row r="28" spans="1:31" ht="26.25" customHeight="1">
      <c r="A28" s="5"/>
      <c r="B28" s="28"/>
      <c r="C28" s="160"/>
      <c r="D28" s="72"/>
      <c r="E28" s="175" t="s">
        <v>129</v>
      </c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4">
        <v>3</v>
      </c>
      <c r="Q28" s="4">
        <v>10</v>
      </c>
      <c r="R28" s="162" t="s">
        <v>150</v>
      </c>
      <c r="S28" s="4" t="s">
        <v>115</v>
      </c>
      <c r="T28" s="29" t="s">
        <v>116</v>
      </c>
      <c r="U28" s="4" t="s">
        <v>115</v>
      </c>
      <c r="V28" s="145" t="s">
        <v>114</v>
      </c>
      <c r="W28" s="179"/>
      <c r="X28" s="179"/>
      <c r="Y28" s="164">
        <v>0</v>
      </c>
      <c r="Z28" s="164">
        <v>197698.6</v>
      </c>
      <c r="AA28" s="164">
        <v>197698.6</v>
      </c>
      <c r="AB28" s="164">
        <v>100</v>
      </c>
      <c r="AC28" s="163">
        <f t="shared" si="0"/>
        <v>197698.6</v>
      </c>
      <c r="AD28" s="163">
        <v>0</v>
      </c>
      <c r="AE28" s="163">
        <f t="shared" si="2"/>
        <v>100</v>
      </c>
    </row>
    <row r="29" spans="1:31" ht="17.25" customHeight="1">
      <c r="A29" s="5"/>
      <c r="B29" s="28"/>
      <c r="C29" s="160"/>
      <c r="D29" s="172" t="s">
        <v>128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23">
        <v>4</v>
      </c>
      <c r="Q29" s="23" t="s">
        <v>115</v>
      </c>
      <c r="R29" s="162" t="s">
        <v>150</v>
      </c>
      <c r="S29" s="4" t="s">
        <v>115</v>
      </c>
      <c r="T29" s="29" t="s">
        <v>116</v>
      </c>
      <c r="U29" s="4" t="s">
        <v>115</v>
      </c>
      <c r="V29" s="145" t="s">
        <v>114</v>
      </c>
      <c r="W29" s="180"/>
      <c r="X29" s="180"/>
      <c r="Y29" s="163">
        <v>986103.64</v>
      </c>
      <c r="Z29" s="163">
        <v>1052372.48</v>
      </c>
      <c r="AA29" s="163">
        <f>AA30+AA31</f>
        <v>605940.41</v>
      </c>
      <c r="AB29" s="163">
        <f>AB30+AB31</f>
        <v>57.6</v>
      </c>
      <c r="AC29" s="163">
        <f t="shared" si="0"/>
        <v>66268.83999999997</v>
      </c>
      <c r="AD29" s="163">
        <f t="shared" si="1"/>
        <v>61.44794374757606</v>
      </c>
      <c r="AE29" s="163">
        <f t="shared" si="2"/>
        <v>57.57851155514823</v>
      </c>
    </row>
    <row r="30" spans="1:31" ht="16.5" customHeight="1">
      <c r="A30" s="5"/>
      <c r="B30" s="28"/>
      <c r="C30" s="160"/>
      <c r="D30" s="72"/>
      <c r="E30" s="175" t="s">
        <v>127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4">
        <v>4</v>
      </c>
      <c r="Q30" s="4">
        <v>9</v>
      </c>
      <c r="R30" s="162" t="s">
        <v>150</v>
      </c>
      <c r="S30" s="4" t="s">
        <v>115</v>
      </c>
      <c r="T30" s="29" t="s">
        <v>116</v>
      </c>
      <c r="U30" s="4" t="s">
        <v>115</v>
      </c>
      <c r="V30" s="145" t="s">
        <v>114</v>
      </c>
      <c r="W30" s="179"/>
      <c r="X30" s="179"/>
      <c r="Y30" s="164">
        <v>986103.64</v>
      </c>
      <c r="Z30" s="164">
        <v>1052372.48</v>
      </c>
      <c r="AA30" s="164">
        <v>605940.41</v>
      </c>
      <c r="AB30" s="164">
        <v>57.6</v>
      </c>
      <c r="AC30" s="163">
        <f t="shared" si="0"/>
        <v>66268.83999999997</v>
      </c>
      <c r="AD30" s="163">
        <f t="shared" si="1"/>
        <v>61.44794374757606</v>
      </c>
      <c r="AE30" s="163">
        <f t="shared" si="2"/>
        <v>57.57851155514823</v>
      </c>
    </row>
    <row r="31" spans="1:31" ht="4.5" customHeight="1" hidden="1" thickBot="1">
      <c r="A31" s="5"/>
      <c r="B31" s="28"/>
      <c r="C31" s="160"/>
      <c r="D31" s="72"/>
      <c r="E31" s="175" t="s">
        <v>126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4">
        <v>4</v>
      </c>
      <c r="Q31" s="4">
        <v>12</v>
      </c>
      <c r="R31" s="162" t="s">
        <v>150</v>
      </c>
      <c r="S31" s="4" t="s">
        <v>115</v>
      </c>
      <c r="T31" s="29" t="s">
        <v>116</v>
      </c>
      <c r="U31" s="4" t="s">
        <v>115</v>
      </c>
      <c r="V31" s="145" t="s">
        <v>114</v>
      </c>
      <c r="W31" s="179"/>
      <c r="X31" s="179"/>
      <c r="Y31" s="164">
        <v>0</v>
      </c>
      <c r="Z31" s="164">
        <v>0</v>
      </c>
      <c r="AA31" s="164">
        <v>0</v>
      </c>
      <c r="AB31" s="164">
        <v>0</v>
      </c>
      <c r="AC31" s="163">
        <f t="shared" si="0"/>
        <v>0</v>
      </c>
      <c r="AD31" s="163" t="e">
        <f t="shared" si="1"/>
        <v>#DIV/0!</v>
      </c>
      <c r="AE31" s="163" t="e">
        <f t="shared" si="2"/>
        <v>#DIV/0!</v>
      </c>
    </row>
    <row r="32" spans="1:31" ht="34.5" customHeight="1">
      <c r="A32" s="5"/>
      <c r="B32" s="28"/>
      <c r="C32" s="160"/>
      <c r="D32" s="172" t="s">
        <v>125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23">
        <v>5</v>
      </c>
      <c r="Q32" s="23" t="s">
        <v>115</v>
      </c>
      <c r="R32" s="162" t="s">
        <v>150</v>
      </c>
      <c r="S32" s="4" t="s">
        <v>115</v>
      </c>
      <c r="T32" s="29" t="s">
        <v>116</v>
      </c>
      <c r="U32" s="4" t="s">
        <v>115</v>
      </c>
      <c r="V32" s="145" t="s">
        <v>114</v>
      </c>
      <c r="W32" s="180"/>
      <c r="X32" s="180"/>
      <c r="Y32" s="163">
        <v>1902252</v>
      </c>
      <c r="Z32" s="163">
        <v>2106830</v>
      </c>
      <c r="AA32" s="163">
        <f>AA33+AA34+AA35</f>
        <v>2092945</v>
      </c>
      <c r="AB32" s="163">
        <f>AB33+AB34+AB35</f>
        <v>21099.3</v>
      </c>
      <c r="AC32" s="163">
        <f t="shared" si="0"/>
        <v>204578</v>
      </c>
      <c r="AD32" s="163">
        <f t="shared" si="1"/>
        <v>110.0245919047529</v>
      </c>
      <c r="AE32" s="163">
        <f t="shared" si="2"/>
        <v>99.34095299573292</v>
      </c>
    </row>
    <row r="33" spans="1:31" ht="21.75" customHeight="1">
      <c r="A33" s="5"/>
      <c r="B33" s="28"/>
      <c r="C33" s="160"/>
      <c r="D33" s="72"/>
      <c r="E33" s="175" t="s">
        <v>124</v>
      </c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4">
        <v>5</v>
      </c>
      <c r="Q33" s="4">
        <v>1</v>
      </c>
      <c r="R33" s="162" t="s">
        <v>150</v>
      </c>
      <c r="S33" s="4" t="s">
        <v>115</v>
      </c>
      <c r="T33" s="29" t="s">
        <v>116</v>
      </c>
      <c r="U33" s="4" t="s">
        <v>115</v>
      </c>
      <c r="V33" s="145" t="s">
        <v>114</v>
      </c>
      <c r="W33" s="179"/>
      <c r="X33" s="179"/>
      <c r="Y33" s="164">
        <v>21000</v>
      </c>
      <c r="Z33" s="164">
        <v>0</v>
      </c>
      <c r="AA33" s="164">
        <v>0</v>
      </c>
      <c r="AB33" s="164">
        <v>21000</v>
      </c>
      <c r="AC33" s="163">
        <f t="shared" si="0"/>
        <v>-21000</v>
      </c>
      <c r="AD33" s="163">
        <f t="shared" si="1"/>
        <v>0</v>
      </c>
      <c r="AE33" s="163">
        <v>0</v>
      </c>
    </row>
    <row r="34" spans="1:31" ht="1.5" customHeight="1" hidden="1">
      <c r="A34" s="5"/>
      <c r="B34" s="28"/>
      <c r="C34" s="160"/>
      <c r="D34" s="72"/>
      <c r="E34" s="175" t="s">
        <v>123</v>
      </c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4">
        <v>5</v>
      </c>
      <c r="Q34" s="4">
        <v>2</v>
      </c>
      <c r="R34" s="162" t="s">
        <v>150</v>
      </c>
      <c r="S34" s="4" t="s">
        <v>115</v>
      </c>
      <c r="T34" s="29" t="s">
        <v>116</v>
      </c>
      <c r="U34" s="4" t="s">
        <v>115</v>
      </c>
      <c r="V34" s="145" t="s">
        <v>114</v>
      </c>
      <c r="W34" s="179"/>
      <c r="X34" s="179"/>
      <c r="Y34" s="164">
        <v>0</v>
      </c>
      <c r="Z34" s="164">
        <v>0</v>
      </c>
      <c r="AA34" s="164">
        <v>0</v>
      </c>
      <c r="AB34" s="164">
        <v>0</v>
      </c>
      <c r="AC34" s="163">
        <f t="shared" si="0"/>
        <v>0</v>
      </c>
      <c r="AD34" s="163" t="e">
        <f t="shared" si="1"/>
        <v>#DIV/0!</v>
      </c>
      <c r="AE34" s="163" t="e">
        <f t="shared" si="2"/>
        <v>#DIV/0!</v>
      </c>
    </row>
    <row r="35" spans="1:31" ht="21.75" customHeight="1">
      <c r="A35" s="5"/>
      <c r="B35" s="28"/>
      <c r="C35" s="160"/>
      <c r="D35" s="72"/>
      <c r="E35" s="175" t="s">
        <v>122</v>
      </c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4">
        <v>5</v>
      </c>
      <c r="Q35" s="4">
        <v>3</v>
      </c>
      <c r="R35" s="162" t="s">
        <v>150</v>
      </c>
      <c r="S35" s="4" t="s">
        <v>115</v>
      </c>
      <c r="T35" s="29" t="s">
        <v>116</v>
      </c>
      <c r="U35" s="4" t="s">
        <v>115</v>
      </c>
      <c r="V35" s="145" t="s">
        <v>114</v>
      </c>
      <c r="W35" s="179"/>
      <c r="X35" s="179"/>
      <c r="Y35" s="164">
        <v>1881252</v>
      </c>
      <c r="Z35" s="164">
        <v>2106830</v>
      </c>
      <c r="AA35" s="164">
        <v>2092945</v>
      </c>
      <c r="AB35" s="164">
        <v>99.3</v>
      </c>
      <c r="AC35" s="163">
        <f t="shared" si="0"/>
        <v>225578</v>
      </c>
      <c r="AD35" s="163">
        <f t="shared" si="1"/>
        <v>111.25277209007618</v>
      </c>
      <c r="AE35" s="163">
        <f t="shared" si="2"/>
        <v>99.34095299573292</v>
      </c>
    </row>
    <row r="36" spans="1:31" ht="15" customHeight="1">
      <c r="A36" s="5"/>
      <c r="B36" s="28"/>
      <c r="C36" s="160"/>
      <c r="D36" s="172" t="s">
        <v>121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23">
        <v>8</v>
      </c>
      <c r="Q36" s="23" t="s">
        <v>115</v>
      </c>
      <c r="R36" s="162" t="s">
        <v>150</v>
      </c>
      <c r="S36" s="4" t="s">
        <v>115</v>
      </c>
      <c r="T36" s="29" t="s">
        <v>116</v>
      </c>
      <c r="U36" s="4" t="s">
        <v>115</v>
      </c>
      <c r="V36" s="145" t="s">
        <v>114</v>
      </c>
      <c r="W36" s="180"/>
      <c r="X36" s="180"/>
      <c r="Y36" s="163">
        <f>Y37</f>
        <v>1524000</v>
      </c>
      <c r="Z36" s="163">
        <f>Z37</f>
        <v>1890859</v>
      </c>
      <c r="AA36" s="163">
        <f>AA37</f>
        <v>1890859</v>
      </c>
      <c r="AB36" s="163">
        <v>100</v>
      </c>
      <c r="AC36" s="163">
        <f t="shared" si="0"/>
        <v>366859</v>
      </c>
      <c r="AD36" s="163">
        <f t="shared" si="1"/>
        <v>124.07211286089239</v>
      </c>
      <c r="AE36" s="163">
        <f t="shared" si="2"/>
        <v>100</v>
      </c>
    </row>
    <row r="37" spans="1:31" ht="20.25" customHeight="1">
      <c r="A37" s="5"/>
      <c r="B37" s="28"/>
      <c r="C37" s="160"/>
      <c r="D37" s="72"/>
      <c r="E37" s="175" t="s">
        <v>120</v>
      </c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4">
        <v>8</v>
      </c>
      <c r="Q37" s="4">
        <v>1</v>
      </c>
      <c r="R37" s="162" t="s">
        <v>150</v>
      </c>
      <c r="S37" s="4" t="s">
        <v>115</v>
      </c>
      <c r="T37" s="29" t="s">
        <v>116</v>
      </c>
      <c r="U37" s="4" t="s">
        <v>115</v>
      </c>
      <c r="V37" s="145" t="s">
        <v>114</v>
      </c>
      <c r="W37" s="179"/>
      <c r="X37" s="179"/>
      <c r="Y37" s="164">
        <v>1524000</v>
      </c>
      <c r="Z37" s="164">
        <v>1890859</v>
      </c>
      <c r="AA37" s="164">
        <v>1890859</v>
      </c>
      <c r="AB37" s="164">
        <v>100</v>
      </c>
      <c r="AC37" s="163">
        <f t="shared" si="0"/>
        <v>366859</v>
      </c>
      <c r="AD37" s="163">
        <f t="shared" si="1"/>
        <v>124.07211286089239</v>
      </c>
      <c r="AE37" s="163">
        <f t="shared" si="2"/>
        <v>100</v>
      </c>
    </row>
    <row r="38" spans="1:31" ht="22.5" customHeight="1">
      <c r="A38" s="5"/>
      <c r="B38" s="28"/>
      <c r="C38" s="160"/>
      <c r="D38" s="172" t="s">
        <v>119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23">
        <v>10</v>
      </c>
      <c r="Q38" s="23" t="s">
        <v>115</v>
      </c>
      <c r="R38" s="162" t="s">
        <v>150</v>
      </c>
      <c r="S38" s="4" t="s">
        <v>115</v>
      </c>
      <c r="T38" s="29" t="s">
        <v>116</v>
      </c>
      <c r="U38" s="4" t="s">
        <v>115</v>
      </c>
      <c r="V38" s="145" t="s">
        <v>114</v>
      </c>
      <c r="W38" s="180"/>
      <c r="X38" s="180"/>
      <c r="Y38" s="163">
        <v>104201.64</v>
      </c>
      <c r="Z38" s="163">
        <v>503000</v>
      </c>
      <c r="AA38" s="163">
        <v>503000</v>
      </c>
      <c r="AB38" s="163">
        <v>100</v>
      </c>
      <c r="AC38" s="163">
        <f t="shared" si="0"/>
        <v>398798.36</v>
      </c>
      <c r="AD38" s="163">
        <f t="shared" si="1"/>
        <v>482.7179303511922</v>
      </c>
      <c r="AE38" s="163">
        <f t="shared" si="2"/>
        <v>100</v>
      </c>
    </row>
    <row r="39" spans="1:31" ht="15" customHeight="1" hidden="1">
      <c r="A39" s="5"/>
      <c r="B39" s="28"/>
      <c r="C39" s="160"/>
      <c r="D39" s="72"/>
      <c r="E39" s="175" t="s">
        <v>118</v>
      </c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4">
        <v>10</v>
      </c>
      <c r="Q39" s="4">
        <v>1</v>
      </c>
      <c r="R39" s="162" t="s">
        <v>150</v>
      </c>
      <c r="S39" s="4" t="s">
        <v>115</v>
      </c>
      <c r="T39" s="29" t="s">
        <v>116</v>
      </c>
      <c r="U39" s="4" t="s">
        <v>115</v>
      </c>
      <c r="V39" s="145" t="s">
        <v>114</v>
      </c>
      <c r="W39" s="179"/>
      <c r="X39" s="179"/>
      <c r="Y39" s="164">
        <v>0</v>
      </c>
      <c r="Z39" s="164">
        <v>0</v>
      </c>
      <c r="AA39" s="164">
        <v>0</v>
      </c>
      <c r="AB39" s="164">
        <v>0</v>
      </c>
      <c r="AC39" s="163">
        <f t="shared" si="0"/>
        <v>0</v>
      </c>
      <c r="AD39" s="163" t="e">
        <f t="shared" si="1"/>
        <v>#DIV/0!</v>
      </c>
      <c r="AE39" s="163" t="e">
        <f t="shared" si="2"/>
        <v>#DIV/0!</v>
      </c>
    </row>
    <row r="40" spans="1:31" ht="27" customHeight="1">
      <c r="A40" s="5"/>
      <c r="B40" s="28"/>
      <c r="C40" s="160"/>
      <c r="D40" s="72"/>
      <c r="E40" s="175" t="s">
        <v>117</v>
      </c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4">
        <v>10</v>
      </c>
      <c r="Q40" s="4">
        <v>3</v>
      </c>
      <c r="R40" s="162" t="s">
        <v>150</v>
      </c>
      <c r="S40" s="4" t="s">
        <v>115</v>
      </c>
      <c r="T40" s="29" t="s">
        <v>116</v>
      </c>
      <c r="U40" s="4" t="s">
        <v>115</v>
      </c>
      <c r="V40" s="145" t="s">
        <v>114</v>
      </c>
      <c r="W40" s="179"/>
      <c r="X40" s="179"/>
      <c r="Y40" s="164">
        <v>104201.64</v>
      </c>
      <c r="Z40" s="164">
        <v>503000</v>
      </c>
      <c r="AA40" s="164">
        <v>503000</v>
      </c>
      <c r="AB40" s="164">
        <v>100</v>
      </c>
      <c r="AC40" s="163">
        <f t="shared" si="0"/>
        <v>398798.36</v>
      </c>
      <c r="AD40" s="163">
        <f t="shared" si="1"/>
        <v>482.7179303511922</v>
      </c>
      <c r="AE40" s="163">
        <f t="shared" si="2"/>
        <v>100</v>
      </c>
    </row>
    <row r="41" spans="1:31" ht="62.25" customHeight="1">
      <c r="A41" s="5"/>
      <c r="B41" s="28"/>
      <c r="C41" s="160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146" t="s">
        <v>407</v>
      </c>
      <c r="O41" s="73"/>
      <c r="P41" s="23">
        <v>14</v>
      </c>
      <c r="Q41" s="23">
        <v>0</v>
      </c>
      <c r="R41" s="162"/>
      <c r="S41" s="4"/>
      <c r="T41" s="29"/>
      <c r="U41" s="4"/>
      <c r="V41" s="145"/>
      <c r="W41" s="50"/>
      <c r="X41" s="50"/>
      <c r="Y41" s="163">
        <v>0</v>
      </c>
      <c r="Z41" s="163">
        <v>1000</v>
      </c>
      <c r="AA41" s="164">
        <v>1000</v>
      </c>
      <c r="AB41" s="164">
        <v>100</v>
      </c>
      <c r="AC41" s="163">
        <f t="shared" si="0"/>
        <v>1000</v>
      </c>
      <c r="AD41" s="163">
        <v>0</v>
      </c>
      <c r="AE41" s="163">
        <f t="shared" si="2"/>
        <v>100</v>
      </c>
    </row>
    <row r="42" spans="1:31" ht="28.5" customHeight="1">
      <c r="A42" s="5"/>
      <c r="B42" s="28"/>
      <c r="C42" s="160"/>
      <c r="D42" s="72"/>
      <c r="E42" s="175" t="s">
        <v>408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4">
        <v>14</v>
      </c>
      <c r="Q42" s="4">
        <v>3</v>
      </c>
      <c r="R42" s="162" t="s">
        <v>150</v>
      </c>
      <c r="S42" s="4" t="s">
        <v>115</v>
      </c>
      <c r="T42" s="29" t="s">
        <v>116</v>
      </c>
      <c r="U42" s="4" t="s">
        <v>115</v>
      </c>
      <c r="V42" s="145" t="s">
        <v>114</v>
      </c>
      <c r="W42" s="179"/>
      <c r="X42" s="179"/>
      <c r="Y42" s="164">
        <v>0</v>
      </c>
      <c r="Z42" s="164">
        <v>1000</v>
      </c>
      <c r="AA42" s="164">
        <v>1000</v>
      </c>
      <c r="AB42" s="164">
        <v>100</v>
      </c>
      <c r="AC42" s="163">
        <f t="shared" si="0"/>
        <v>1000</v>
      </c>
      <c r="AD42" s="163">
        <v>0</v>
      </c>
      <c r="AE42" s="163">
        <f t="shared" si="2"/>
        <v>100</v>
      </c>
    </row>
    <row r="43" spans="1:31" ht="0.75" customHeight="1" thickBot="1">
      <c r="A43" s="5"/>
      <c r="B43" s="28"/>
      <c r="C43" s="160"/>
      <c r="D43" s="172" t="s">
        <v>113</v>
      </c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23"/>
      <c r="Q43" s="23"/>
      <c r="R43" s="162" t="s">
        <v>150</v>
      </c>
      <c r="S43" s="4" t="s">
        <v>115</v>
      </c>
      <c r="T43" s="29" t="s">
        <v>116</v>
      </c>
      <c r="U43" s="4" t="s">
        <v>115</v>
      </c>
      <c r="V43" s="145" t="s">
        <v>114</v>
      </c>
      <c r="W43" s="180"/>
      <c r="X43" s="180"/>
      <c r="Y43" s="163"/>
      <c r="Z43" s="163"/>
      <c r="AA43" s="163"/>
      <c r="AB43" s="163"/>
      <c r="AC43" s="163">
        <f t="shared" si="0"/>
        <v>0</v>
      </c>
      <c r="AD43" s="163">
        <v>0</v>
      </c>
      <c r="AE43" s="163" t="e">
        <f t="shared" si="2"/>
        <v>#DIV/0!</v>
      </c>
    </row>
    <row r="44" spans="1:31" ht="30" customHeight="1">
      <c r="A44" s="2"/>
      <c r="B44" s="30"/>
      <c r="C44" s="30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6" t="s">
        <v>112</v>
      </c>
      <c r="O44" s="166"/>
      <c r="P44" s="166"/>
      <c r="Q44" s="166"/>
      <c r="R44" s="166"/>
      <c r="S44" s="166"/>
      <c r="T44" s="166"/>
      <c r="U44" s="166"/>
      <c r="V44" s="166"/>
      <c r="W44" s="166"/>
      <c r="X44" s="167"/>
      <c r="Y44" s="168">
        <f>Y18+Y23+Y25+Y29+Y32+Y36+Y38+Y43+Y41</f>
        <v>7525400</v>
      </c>
      <c r="Z44" s="168">
        <f>Z18+Z23+Z25+Z29+Z32+Z36+Z38+Z43+Z41</f>
        <v>9772279.629999999</v>
      </c>
      <c r="AA44" s="168">
        <f>AA18+AA23+AA25+AA29+AA32+AA36+AA38+AA41</f>
        <v>9311962.559999999</v>
      </c>
      <c r="AB44" s="168">
        <v>95.3</v>
      </c>
      <c r="AC44" s="163">
        <f t="shared" si="0"/>
        <v>2246879.629999999</v>
      </c>
      <c r="AD44" s="163">
        <f t="shared" si="1"/>
        <v>123.74043319956412</v>
      </c>
      <c r="AE44" s="163">
        <f t="shared" si="2"/>
        <v>95.28956305561633</v>
      </c>
    </row>
    <row r="45" spans="1:29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1"/>
      <c r="S45" s="1"/>
      <c r="T45" s="1"/>
      <c r="U45" s="1"/>
      <c r="V45" s="1"/>
      <c r="W45" s="1"/>
      <c r="X45" s="1"/>
      <c r="Y45" s="81"/>
      <c r="Z45" s="2"/>
      <c r="AA45" s="1"/>
      <c r="AB45" s="1"/>
      <c r="AC45" s="81"/>
    </row>
  </sheetData>
  <sheetProtection/>
  <mergeCells count="54">
    <mergeCell ref="N12:AE12"/>
    <mergeCell ref="N11:AE11"/>
    <mergeCell ref="D23:O23"/>
    <mergeCell ref="W23:X23"/>
    <mergeCell ref="S16:V16"/>
    <mergeCell ref="S17:V17"/>
    <mergeCell ref="D18:O18"/>
    <mergeCell ref="W18:X18"/>
    <mergeCell ref="E19:O19"/>
    <mergeCell ref="W19:X19"/>
    <mergeCell ref="E27:O27"/>
    <mergeCell ref="W27:X27"/>
    <mergeCell ref="E21:O21"/>
    <mergeCell ref="W21:X21"/>
    <mergeCell ref="E22:O22"/>
    <mergeCell ref="W22:X22"/>
    <mergeCell ref="E26:O26"/>
    <mergeCell ref="W26:X26"/>
    <mergeCell ref="D43:O43"/>
    <mergeCell ref="W43:X43"/>
    <mergeCell ref="D36:O36"/>
    <mergeCell ref="W36:X36"/>
    <mergeCell ref="E37:O37"/>
    <mergeCell ref="W37:X37"/>
    <mergeCell ref="D38:O38"/>
    <mergeCell ref="W38:X38"/>
    <mergeCell ref="E42:O42"/>
    <mergeCell ref="W42:X42"/>
    <mergeCell ref="E28:O28"/>
    <mergeCell ref="W28:X28"/>
    <mergeCell ref="D29:O29"/>
    <mergeCell ref="W29:X29"/>
    <mergeCell ref="E34:O34"/>
    <mergeCell ref="W34:X34"/>
    <mergeCell ref="E40:O40"/>
    <mergeCell ref="W40:X40"/>
    <mergeCell ref="E20:O20"/>
    <mergeCell ref="W20:X20"/>
    <mergeCell ref="E33:O33"/>
    <mergeCell ref="W33:X33"/>
    <mergeCell ref="E24:O24"/>
    <mergeCell ref="W24:X24"/>
    <mergeCell ref="D25:O25"/>
    <mergeCell ref="W25:X25"/>
    <mergeCell ref="E39:O39"/>
    <mergeCell ref="W39:X39"/>
    <mergeCell ref="E30:O30"/>
    <mergeCell ref="W30:X30"/>
    <mergeCell ref="E31:O31"/>
    <mergeCell ref="W31:X31"/>
    <mergeCell ref="D32:O32"/>
    <mergeCell ref="W32:X32"/>
    <mergeCell ref="E35:O35"/>
    <mergeCell ref="W35:X35"/>
  </mergeCells>
  <printOptions/>
  <pageMargins left="0.3937007874015748" right="0.3937007874015748" top="0.7874015748031497" bottom="0.1968503937007874" header="0.1968503937007874" footer="0.1968503937007874"/>
  <pageSetup fitToHeight="0" fitToWidth="1" horizontalDpi="600" verticalDpi="600" orientation="landscape" paperSize="9" scale="89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6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20.8515625" style="31" customWidth="1"/>
    <col min="2" max="2" width="55.7109375" style="31" customWidth="1"/>
    <col min="3" max="3" width="19.28125" style="34" customWidth="1"/>
    <col min="4" max="4" width="19.00390625" style="35" customWidth="1"/>
    <col min="5" max="5" width="20.8515625" style="35" customWidth="1"/>
    <col min="6" max="16384" width="9.140625" style="31" customWidth="1"/>
  </cols>
  <sheetData>
    <row r="1" spans="1:5" ht="15.75" customHeight="1">
      <c r="A1" s="59"/>
      <c r="B1" s="32"/>
      <c r="C1" s="184" t="s">
        <v>410</v>
      </c>
      <c r="D1" s="184"/>
      <c r="E1" s="184"/>
    </row>
    <row r="2" spans="1:5" ht="15.75" customHeight="1">
      <c r="A2" s="59"/>
      <c r="B2" s="32" t="s">
        <v>151</v>
      </c>
      <c r="C2" s="184" t="s">
        <v>149</v>
      </c>
      <c r="D2" s="184"/>
      <c r="E2" s="184"/>
    </row>
    <row r="3" spans="1:5" ht="15.75" customHeight="1">
      <c r="A3" s="59"/>
      <c r="B3" s="59"/>
      <c r="C3" s="184" t="s">
        <v>148</v>
      </c>
      <c r="D3" s="184"/>
      <c r="E3" s="184"/>
    </row>
    <row r="4" spans="1:5" ht="15.75" customHeight="1">
      <c r="A4" s="59"/>
      <c r="B4" s="59"/>
      <c r="C4" s="184" t="s">
        <v>323</v>
      </c>
      <c r="D4" s="184"/>
      <c r="E4" s="184"/>
    </row>
    <row r="5" spans="1:5" ht="27.75" customHeight="1">
      <c r="A5" s="59"/>
      <c r="B5" s="59" t="s">
        <v>417</v>
      </c>
      <c r="C5" s="184" t="s">
        <v>445</v>
      </c>
      <c r="D5" s="184"/>
      <c r="E5" s="184"/>
    </row>
    <row r="6" spans="1:5" s="33" customFormat="1" ht="18.75" customHeight="1">
      <c r="A6" s="183" t="s">
        <v>419</v>
      </c>
      <c r="B6" s="183"/>
      <c r="C6" s="183"/>
      <c r="D6" s="183"/>
      <c r="E6" s="183"/>
    </row>
    <row r="7" spans="1:5" s="33" customFormat="1" ht="18.75" customHeight="1">
      <c r="A7" s="183" t="s">
        <v>421</v>
      </c>
      <c r="B7" s="183"/>
      <c r="C7" s="183"/>
      <c r="D7" s="183"/>
      <c r="E7" s="183"/>
    </row>
    <row r="8" spans="1:5" s="33" customFormat="1" ht="18.75" customHeight="1">
      <c r="A8" s="183" t="s">
        <v>420</v>
      </c>
      <c r="B8" s="183"/>
      <c r="C8" s="183"/>
      <c r="D8" s="183"/>
      <c r="E8" s="183"/>
    </row>
    <row r="9" spans="1:5" ht="15.75">
      <c r="A9" s="63"/>
      <c r="B9" s="63"/>
      <c r="C9" s="64"/>
      <c r="D9" s="65"/>
      <c r="E9" s="65"/>
    </row>
    <row r="10" spans="1:5" ht="15.75" thickBot="1">
      <c r="A10" s="59"/>
      <c r="B10" s="59"/>
      <c r="C10" s="60"/>
      <c r="D10" s="61"/>
      <c r="E10" s="62" t="s">
        <v>147</v>
      </c>
    </row>
    <row r="11" spans="1:6" ht="106.5" customHeight="1" thickBot="1">
      <c r="A11" s="102" t="s">
        <v>152</v>
      </c>
      <c r="B11" s="103" t="s">
        <v>153</v>
      </c>
      <c r="C11" s="104" t="s">
        <v>411</v>
      </c>
      <c r="D11" s="105" t="s">
        <v>412</v>
      </c>
      <c r="E11" s="106" t="s">
        <v>409</v>
      </c>
      <c r="F11" s="33"/>
    </row>
    <row r="12" spans="1:5" ht="19.5" customHeight="1">
      <c r="A12" s="36" t="s">
        <v>154</v>
      </c>
      <c r="B12" s="37" t="s">
        <v>155</v>
      </c>
      <c r="C12" s="38">
        <f>C13+C30+C19+C25</f>
        <v>0</v>
      </c>
      <c r="D12" s="38">
        <f>D13+D30+D19+D25</f>
        <v>0</v>
      </c>
      <c r="E12" s="39">
        <f>E13+E30+E19+E25</f>
        <v>326052.5</v>
      </c>
    </row>
    <row r="13" spans="1:5" ht="31.5" customHeight="1">
      <c r="A13" s="40" t="s">
        <v>156</v>
      </c>
      <c r="B13" s="41" t="s">
        <v>157</v>
      </c>
      <c r="C13" s="42">
        <f>ABS(C14)-ABS(C19)-ABS(C25)</f>
        <v>0</v>
      </c>
      <c r="D13" s="42">
        <f>ABS(D14)-ABS(D19)-ABS(D25)</f>
        <v>0</v>
      </c>
      <c r="E13" s="43">
        <f>ABS(E14)-ABS(E19)-ABS(E25)</f>
        <v>0</v>
      </c>
    </row>
    <row r="14" spans="1:5" ht="31.5" customHeight="1">
      <c r="A14" s="40" t="s">
        <v>158</v>
      </c>
      <c r="B14" s="41" t="s">
        <v>159</v>
      </c>
      <c r="C14" s="42">
        <f>C16-ABS(C18)</f>
        <v>0</v>
      </c>
      <c r="D14" s="42">
        <f>D16-ABS(D18)</f>
        <v>0</v>
      </c>
      <c r="E14" s="43">
        <f>E16-ABS(E18)</f>
        <v>0</v>
      </c>
    </row>
    <row r="15" spans="1:5" ht="33.75" customHeight="1">
      <c r="A15" s="40" t="s">
        <v>160</v>
      </c>
      <c r="B15" s="41" t="s">
        <v>161</v>
      </c>
      <c r="C15" s="42">
        <f>C16</f>
        <v>0</v>
      </c>
      <c r="D15" s="42">
        <f>D16</f>
        <v>0</v>
      </c>
      <c r="E15" s="43">
        <f>E16</f>
        <v>0</v>
      </c>
    </row>
    <row r="16" spans="1:5" ht="48" customHeight="1">
      <c r="A16" s="40" t="s">
        <v>162</v>
      </c>
      <c r="B16" s="41" t="s">
        <v>163</v>
      </c>
      <c r="C16" s="42"/>
      <c r="D16" s="44"/>
      <c r="E16" s="45"/>
    </row>
    <row r="17" spans="1:5" ht="35.25" customHeight="1">
      <c r="A17" s="40" t="s">
        <v>164</v>
      </c>
      <c r="B17" s="41" t="s">
        <v>165</v>
      </c>
      <c r="C17" s="42">
        <f>C18</f>
        <v>0</v>
      </c>
      <c r="D17" s="42">
        <f>D18</f>
        <v>0</v>
      </c>
      <c r="E17" s="43">
        <f>E18</f>
        <v>0</v>
      </c>
    </row>
    <row r="18" spans="1:5" ht="46.5" customHeight="1">
      <c r="A18" s="40" t="s">
        <v>166</v>
      </c>
      <c r="B18" s="41" t="s">
        <v>167</v>
      </c>
      <c r="C18" s="42"/>
      <c r="D18" s="44"/>
      <c r="E18" s="45"/>
    </row>
    <row r="19" spans="1:5" ht="33.75" customHeight="1">
      <c r="A19" s="40" t="s">
        <v>168</v>
      </c>
      <c r="B19" s="41" t="s">
        <v>169</v>
      </c>
      <c r="C19" s="42">
        <f>C22-ABS(C24)</f>
        <v>0</v>
      </c>
      <c r="D19" s="44"/>
      <c r="E19" s="45"/>
    </row>
    <row r="20" spans="1:5" ht="45" customHeight="1">
      <c r="A20" s="40" t="s">
        <v>170</v>
      </c>
      <c r="B20" s="41" t="s">
        <v>171</v>
      </c>
      <c r="C20" s="42">
        <f>C21-ABS(C23)</f>
        <v>0</v>
      </c>
      <c r="D20" s="42">
        <f>D21-ABS(D23)</f>
        <v>0</v>
      </c>
      <c r="E20" s="43">
        <f>E21-ABS(E23)</f>
        <v>0</v>
      </c>
    </row>
    <row r="21" spans="1:5" ht="45" customHeight="1">
      <c r="A21" s="40" t="s">
        <v>172</v>
      </c>
      <c r="B21" s="41" t="s">
        <v>173</v>
      </c>
      <c r="C21" s="42">
        <f>C22</f>
        <v>0</v>
      </c>
      <c r="D21" s="42">
        <f>D22</f>
        <v>0</v>
      </c>
      <c r="E21" s="43">
        <f>E22</f>
        <v>0</v>
      </c>
    </row>
    <row r="22" spans="1:5" ht="50.25" customHeight="1">
      <c r="A22" s="40" t="s">
        <v>174</v>
      </c>
      <c r="B22" s="41" t="s">
        <v>175</v>
      </c>
      <c r="C22" s="42"/>
      <c r="D22" s="44"/>
      <c r="E22" s="45"/>
    </row>
    <row r="23" spans="1:5" ht="49.5" customHeight="1">
      <c r="A23" s="40" t="s">
        <v>176</v>
      </c>
      <c r="B23" s="41" t="s">
        <v>177</v>
      </c>
      <c r="C23" s="42">
        <f>C24</f>
        <v>0</v>
      </c>
      <c r="D23" s="42">
        <f>D24</f>
        <v>0</v>
      </c>
      <c r="E23" s="43">
        <f>E24</f>
        <v>0</v>
      </c>
    </row>
    <row r="24" spans="1:5" ht="48.75" customHeight="1">
      <c r="A24" s="40" t="s">
        <v>178</v>
      </c>
      <c r="B24" s="41" t="s">
        <v>179</v>
      </c>
      <c r="C24" s="42"/>
      <c r="D24" s="44"/>
      <c r="E24" s="45"/>
    </row>
    <row r="25" spans="1:5" ht="30.75" customHeight="1">
      <c r="A25" s="40" t="s">
        <v>180</v>
      </c>
      <c r="B25" s="41" t="s">
        <v>181</v>
      </c>
      <c r="C25" s="42">
        <f>ABS(C27)-ABS(C29)</f>
        <v>0</v>
      </c>
      <c r="D25" s="42">
        <f>ABS(D27)-D29</f>
        <v>0</v>
      </c>
      <c r="E25" s="43">
        <f>ABS(E27)-E29</f>
        <v>0</v>
      </c>
    </row>
    <row r="26" spans="1:5" ht="31.5" customHeight="1">
      <c r="A26" s="40" t="s">
        <v>182</v>
      </c>
      <c r="B26" s="41" t="s">
        <v>183</v>
      </c>
      <c r="C26" s="42">
        <f>C27</f>
        <v>0</v>
      </c>
      <c r="D26" s="42">
        <f>D27</f>
        <v>0</v>
      </c>
      <c r="E26" s="43">
        <f>E27</f>
        <v>0</v>
      </c>
    </row>
    <row r="27" spans="1:5" ht="94.5" customHeight="1">
      <c r="A27" s="40" t="s">
        <v>184</v>
      </c>
      <c r="B27" s="41" t="s">
        <v>185</v>
      </c>
      <c r="C27" s="42"/>
      <c r="D27" s="44"/>
      <c r="E27" s="45"/>
    </row>
    <row r="28" spans="1:5" ht="35.25" customHeight="1">
      <c r="A28" s="40" t="s">
        <v>186</v>
      </c>
      <c r="B28" s="41" t="s">
        <v>187</v>
      </c>
      <c r="C28" s="42">
        <f>C29</f>
        <v>0</v>
      </c>
      <c r="D28" s="42">
        <f>D29</f>
        <v>0</v>
      </c>
      <c r="E28" s="43">
        <f>E29</f>
        <v>0</v>
      </c>
    </row>
    <row r="29" spans="1:5" ht="51" customHeight="1">
      <c r="A29" s="40" t="s">
        <v>188</v>
      </c>
      <c r="B29" s="41" t="s">
        <v>189</v>
      </c>
      <c r="C29" s="42"/>
      <c r="D29" s="44"/>
      <c r="E29" s="45"/>
    </row>
    <row r="30" spans="1:5" ht="27" customHeight="1">
      <c r="A30" s="40" t="s">
        <v>156</v>
      </c>
      <c r="B30" s="41" t="s">
        <v>190</v>
      </c>
      <c r="C30" s="78">
        <f>C35-ABS(C31)</f>
        <v>0</v>
      </c>
      <c r="D30" s="42">
        <f>D35-ABS(D31)</f>
        <v>0</v>
      </c>
      <c r="E30" s="43">
        <v>326052.5</v>
      </c>
    </row>
    <row r="31" spans="1:5" ht="36.75" customHeight="1">
      <c r="A31" s="40" t="s">
        <v>191</v>
      </c>
      <c r="B31" s="41" t="s">
        <v>192</v>
      </c>
      <c r="C31" s="49">
        <v>7525400</v>
      </c>
      <c r="D31" s="49">
        <v>9772279.63</v>
      </c>
      <c r="E31" s="49">
        <v>9638015.06</v>
      </c>
    </row>
    <row r="32" spans="1:5" ht="27" customHeight="1">
      <c r="A32" s="40" t="s">
        <v>193</v>
      </c>
      <c r="B32" s="41" t="s">
        <v>194</v>
      </c>
      <c r="C32" s="49">
        <v>7525400</v>
      </c>
      <c r="D32" s="49">
        <v>9772279.63</v>
      </c>
      <c r="E32" s="49">
        <v>9638015.06</v>
      </c>
    </row>
    <row r="33" spans="1:5" ht="33" customHeight="1">
      <c r="A33" s="40" t="s">
        <v>195</v>
      </c>
      <c r="B33" s="41" t="s">
        <v>196</v>
      </c>
      <c r="C33" s="49">
        <v>7525400</v>
      </c>
      <c r="D33" s="49">
        <v>9772279.63</v>
      </c>
      <c r="E33" s="49">
        <v>9638015.06</v>
      </c>
    </row>
    <row r="34" spans="1:5" ht="35.25" customHeight="1">
      <c r="A34" s="40" t="s">
        <v>197</v>
      </c>
      <c r="B34" s="41" t="s">
        <v>198</v>
      </c>
      <c r="C34" s="49">
        <v>7525400</v>
      </c>
      <c r="D34" s="49">
        <v>9772279.63</v>
      </c>
      <c r="E34" s="49">
        <v>9638015.06</v>
      </c>
    </row>
    <row r="35" spans="1:5" ht="27" customHeight="1">
      <c r="A35" s="40" t="s">
        <v>199</v>
      </c>
      <c r="B35" s="41" t="s">
        <v>200</v>
      </c>
      <c r="C35" s="49">
        <v>7525400</v>
      </c>
      <c r="D35" s="49">
        <v>9772279.63</v>
      </c>
      <c r="E35" s="49">
        <v>9311962.56</v>
      </c>
    </row>
    <row r="36" spans="1:5" ht="27" customHeight="1">
      <c r="A36" s="40" t="s">
        <v>201</v>
      </c>
      <c r="B36" s="41" t="s">
        <v>202</v>
      </c>
      <c r="C36" s="49">
        <v>7525400</v>
      </c>
      <c r="D36" s="49">
        <v>9772279.63</v>
      </c>
      <c r="E36" s="49">
        <v>9311962.56</v>
      </c>
    </row>
    <row r="37" spans="1:5" ht="34.5" customHeight="1">
      <c r="A37" s="40" t="s">
        <v>203</v>
      </c>
      <c r="B37" s="41" t="s">
        <v>204</v>
      </c>
      <c r="C37" s="49">
        <v>7525400</v>
      </c>
      <c r="D37" s="49">
        <v>9772279.63</v>
      </c>
      <c r="E37" s="49">
        <v>9311962.56</v>
      </c>
    </row>
    <row r="38" spans="1:5" ht="31.5" customHeight="1" thickBot="1">
      <c r="A38" s="79" t="s">
        <v>205</v>
      </c>
      <c r="B38" s="80" t="s">
        <v>206</v>
      </c>
      <c r="C38" s="49">
        <v>7525400</v>
      </c>
      <c r="D38" s="49">
        <v>9772279.63</v>
      </c>
      <c r="E38" s="49">
        <v>9311962.56</v>
      </c>
    </row>
    <row r="39" spans="1:5" ht="15">
      <c r="A39" s="59"/>
      <c r="B39" s="59"/>
      <c r="C39" s="60"/>
      <c r="D39" s="61"/>
      <c r="E39" s="61"/>
    </row>
    <row r="40" spans="1:5" ht="15">
      <c r="A40" s="59"/>
      <c r="B40" s="59"/>
      <c r="C40" s="60"/>
      <c r="D40" s="61"/>
      <c r="E40" s="61"/>
    </row>
    <row r="41" spans="1:5" ht="15">
      <c r="A41" s="59"/>
      <c r="B41" s="59"/>
      <c r="C41" s="60"/>
      <c r="D41" s="61"/>
      <c r="E41" s="61"/>
    </row>
    <row r="42" spans="1:5" ht="15">
      <c r="A42" s="59"/>
      <c r="B42" s="59"/>
      <c r="C42" s="60"/>
      <c r="D42" s="61"/>
      <c r="E42" s="61"/>
    </row>
    <row r="43" spans="1:5" ht="15">
      <c r="A43" s="59"/>
      <c r="B43" s="59"/>
      <c r="C43" s="60"/>
      <c r="D43" s="61"/>
      <c r="E43" s="61"/>
    </row>
    <row r="44" spans="1:5" ht="15">
      <c r="A44" s="59"/>
      <c r="B44" s="59"/>
      <c r="C44" s="60"/>
      <c r="D44" s="61"/>
      <c r="E44" s="61"/>
    </row>
    <row r="45" spans="1:5" ht="15">
      <c r="A45" s="59"/>
      <c r="B45" s="59"/>
      <c r="C45" s="60"/>
      <c r="D45" s="61"/>
      <c r="E45" s="61"/>
    </row>
    <row r="46" spans="1:5" ht="15">
      <c r="A46" s="59"/>
      <c r="B46" s="59"/>
      <c r="C46" s="60"/>
      <c r="D46" s="61"/>
      <c r="E46" s="61"/>
    </row>
    <row r="47" spans="1:5" ht="15">
      <c r="A47" s="59"/>
      <c r="B47" s="59"/>
      <c r="C47" s="60"/>
      <c r="D47" s="61"/>
      <c r="E47" s="61"/>
    </row>
    <row r="48" spans="1:5" ht="15">
      <c r="A48" s="59"/>
      <c r="B48" s="59"/>
      <c r="C48" s="60"/>
      <c r="D48" s="61"/>
      <c r="E48" s="61"/>
    </row>
    <row r="49" spans="1:5" ht="15">
      <c r="A49" s="59"/>
      <c r="B49" s="59"/>
      <c r="C49" s="60"/>
      <c r="D49" s="61"/>
      <c r="E49" s="61"/>
    </row>
    <row r="50" spans="1:5" ht="15">
      <c r="A50" s="59"/>
      <c r="B50" s="59"/>
      <c r="C50" s="60"/>
      <c r="D50" s="61"/>
      <c r="E50" s="61"/>
    </row>
    <row r="51" spans="1:5" ht="15">
      <c r="A51" s="59"/>
      <c r="B51" s="59"/>
      <c r="C51" s="60"/>
      <c r="D51" s="61"/>
      <c r="E51" s="61"/>
    </row>
    <row r="52" spans="1:5" ht="15">
      <c r="A52" s="59"/>
      <c r="B52" s="59"/>
      <c r="C52" s="60"/>
      <c r="D52" s="61"/>
      <c r="E52" s="61"/>
    </row>
    <row r="53" spans="1:5" ht="15">
      <c r="A53" s="59"/>
      <c r="B53" s="59"/>
      <c r="C53" s="60"/>
      <c r="D53" s="61"/>
      <c r="E53" s="61"/>
    </row>
    <row r="54" spans="1:5" ht="15">
      <c r="A54" s="59"/>
      <c r="B54" s="59"/>
      <c r="C54" s="60"/>
      <c r="D54" s="61"/>
      <c r="E54" s="61"/>
    </row>
    <row r="55" spans="1:5" ht="15">
      <c r="A55" s="59"/>
      <c r="B55" s="59"/>
      <c r="C55" s="60"/>
      <c r="D55" s="61"/>
      <c r="E55" s="61"/>
    </row>
    <row r="56" spans="1:5" ht="15">
      <c r="A56" s="59"/>
      <c r="B56" s="59"/>
      <c r="C56" s="60"/>
      <c r="D56" s="61"/>
      <c r="E56" s="61"/>
    </row>
    <row r="57" spans="1:5" ht="15">
      <c r="A57" s="59"/>
      <c r="B57" s="59"/>
      <c r="C57" s="60"/>
      <c r="D57" s="61"/>
      <c r="E57" s="61"/>
    </row>
    <row r="58" spans="1:5" ht="15">
      <c r="A58" s="59"/>
      <c r="B58" s="59"/>
      <c r="C58" s="60"/>
      <c r="D58" s="61"/>
      <c r="E58" s="61"/>
    </row>
    <row r="59" spans="1:5" ht="15">
      <c r="A59" s="59"/>
      <c r="B59" s="59"/>
      <c r="C59" s="60"/>
      <c r="D59" s="61"/>
      <c r="E59" s="61"/>
    </row>
    <row r="60" spans="1:5" ht="15">
      <c r="A60" s="59"/>
      <c r="B60" s="59"/>
      <c r="C60" s="60"/>
      <c r="D60" s="61"/>
      <c r="E60" s="61"/>
    </row>
    <row r="61" spans="1:5" ht="15">
      <c r="A61" s="59"/>
      <c r="B61" s="59"/>
      <c r="C61" s="60"/>
      <c r="D61" s="61"/>
      <c r="E61" s="61"/>
    </row>
    <row r="62" spans="1:5" ht="15">
      <c r="A62" s="59"/>
      <c r="B62" s="59"/>
      <c r="C62" s="60"/>
      <c r="D62" s="61"/>
      <c r="E62" s="61"/>
    </row>
    <row r="63" spans="1:5" ht="15">
      <c r="A63" s="59"/>
      <c r="B63" s="59"/>
      <c r="C63" s="60"/>
      <c r="D63" s="61"/>
      <c r="E63" s="61"/>
    </row>
    <row r="64" spans="1:5" ht="15">
      <c r="A64" s="59"/>
      <c r="B64" s="59"/>
      <c r="C64" s="60"/>
      <c r="D64" s="61"/>
      <c r="E64" s="61"/>
    </row>
    <row r="65" spans="1:5" ht="15">
      <c r="A65" s="59"/>
      <c r="B65" s="59"/>
      <c r="C65" s="60"/>
      <c r="D65" s="61"/>
      <c r="E65" s="61"/>
    </row>
    <row r="66" spans="1:5" ht="15">
      <c r="A66" s="59"/>
      <c r="B66" s="59"/>
      <c r="C66" s="60"/>
      <c r="D66" s="61"/>
      <c r="E66" s="61"/>
    </row>
    <row r="67" spans="1:5" ht="15">
      <c r="A67" s="59"/>
      <c r="B67" s="59"/>
      <c r="C67" s="60"/>
      <c r="D67" s="61"/>
      <c r="E67" s="61"/>
    </row>
    <row r="68" spans="1:5" ht="15">
      <c r="A68" s="59"/>
      <c r="B68" s="59"/>
      <c r="C68" s="60"/>
      <c r="D68" s="61"/>
      <c r="E68" s="61"/>
    </row>
    <row r="69" spans="1:5" ht="15">
      <c r="A69" s="59"/>
      <c r="B69" s="59"/>
      <c r="C69" s="60"/>
      <c r="D69" s="61"/>
      <c r="E69" s="61"/>
    </row>
    <row r="70" spans="1:5" ht="15">
      <c r="A70" s="59"/>
      <c r="B70" s="59"/>
      <c r="C70" s="60"/>
      <c r="D70" s="61"/>
      <c r="E70" s="61"/>
    </row>
    <row r="71" spans="1:5" ht="15">
      <c r="A71" s="59"/>
      <c r="B71" s="59"/>
      <c r="C71" s="60"/>
      <c r="D71" s="61"/>
      <c r="E71" s="61"/>
    </row>
    <row r="72" spans="1:5" ht="15">
      <c r="A72" s="59"/>
      <c r="B72" s="59"/>
      <c r="C72" s="60"/>
      <c r="D72" s="61"/>
      <c r="E72" s="61"/>
    </row>
    <row r="73" spans="1:5" ht="15">
      <c r="A73" s="59"/>
      <c r="B73" s="59"/>
      <c r="C73" s="60"/>
      <c r="D73" s="61"/>
      <c r="E73" s="61"/>
    </row>
    <row r="74" spans="1:5" ht="15">
      <c r="A74" s="59"/>
      <c r="B74" s="59"/>
      <c r="C74" s="60"/>
      <c r="D74" s="61"/>
      <c r="E74" s="61"/>
    </row>
    <row r="75" spans="1:5" ht="15">
      <c r="A75" s="59"/>
      <c r="B75" s="59"/>
      <c r="C75" s="60"/>
      <c r="D75" s="61"/>
      <c r="E75" s="61"/>
    </row>
    <row r="76" spans="1:5" ht="15">
      <c r="A76" s="59"/>
      <c r="B76" s="59"/>
      <c r="C76" s="60"/>
      <c r="D76" s="61"/>
      <c r="E76" s="61"/>
    </row>
    <row r="77" spans="1:5" ht="15">
      <c r="A77" s="59"/>
      <c r="B77" s="59"/>
      <c r="C77" s="60"/>
      <c r="D77" s="61"/>
      <c r="E77" s="61"/>
    </row>
    <row r="78" spans="1:5" ht="15">
      <c r="A78" s="59"/>
      <c r="B78" s="59"/>
      <c r="C78" s="60"/>
      <c r="D78" s="61"/>
      <c r="E78" s="61"/>
    </row>
    <row r="79" spans="1:5" ht="15">
      <c r="A79" s="59"/>
      <c r="B79" s="59"/>
      <c r="C79" s="60"/>
      <c r="D79" s="61"/>
      <c r="E79" s="61"/>
    </row>
    <row r="80" spans="1:5" ht="15">
      <c r="A80" s="59"/>
      <c r="B80" s="59"/>
      <c r="C80" s="60"/>
      <c r="D80" s="61"/>
      <c r="E80" s="61"/>
    </row>
    <row r="81" spans="1:5" ht="15">
      <c r="A81" s="59"/>
      <c r="B81" s="59"/>
      <c r="C81" s="60"/>
      <c r="D81" s="61"/>
      <c r="E81" s="61"/>
    </row>
    <row r="82" spans="1:5" ht="15">
      <c r="A82" s="59"/>
      <c r="B82" s="59"/>
      <c r="C82" s="60"/>
      <c r="D82" s="61"/>
      <c r="E82" s="61"/>
    </row>
    <row r="83" spans="1:5" ht="15">
      <c r="A83" s="59"/>
      <c r="B83" s="59"/>
      <c r="C83" s="60"/>
      <c r="D83" s="61"/>
      <c r="E83" s="61"/>
    </row>
    <row r="84" spans="1:5" ht="15">
      <c r="A84" s="59"/>
      <c r="B84" s="59"/>
      <c r="C84" s="60"/>
      <c r="D84" s="61"/>
      <c r="E84" s="61"/>
    </row>
    <row r="85" spans="1:5" ht="15">
      <c r="A85" s="59"/>
      <c r="B85" s="59"/>
      <c r="C85" s="60"/>
      <c r="D85" s="61"/>
      <c r="E85" s="61"/>
    </row>
    <row r="86" spans="1:5" ht="15">
      <c r="A86" s="59"/>
      <c r="B86" s="59"/>
      <c r="C86" s="60"/>
      <c r="D86" s="61"/>
      <c r="E86" s="61"/>
    </row>
    <row r="87" spans="1:5" ht="15">
      <c r="A87" s="59"/>
      <c r="B87" s="59"/>
      <c r="C87" s="60"/>
      <c r="D87" s="61"/>
      <c r="E87" s="61"/>
    </row>
    <row r="88" spans="1:5" ht="15">
      <c r="A88" s="59"/>
      <c r="B88" s="59"/>
      <c r="C88" s="60"/>
      <c r="D88" s="61"/>
      <c r="E88" s="61"/>
    </row>
    <row r="89" spans="1:5" ht="15">
      <c r="A89" s="59"/>
      <c r="B89" s="59"/>
      <c r="C89" s="60"/>
      <c r="D89" s="61"/>
      <c r="E89" s="61"/>
    </row>
    <row r="90" spans="1:5" ht="15">
      <c r="A90" s="59"/>
      <c r="B90" s="59"/>
      <c r="C90" s="60"/>
      <c r="D90" s="61"/>
      <c r="E90" s="61"/>
    </row>
    <row r="91" spans="1:5" ht="15">
      <c r="A91" s="59"/>
      <c r="B91" s="59"/>
      <c r="C91" s="60"/>
      <c r="D91" s="61"/>
      <c r="E91" s="61"/>
    </row>
    <row r="92" spans="1:5" ht="15">
      <c r="A92" s="59"/>
      <c r="B92" s="59"/>
      <c r="C92" s="60"/>
      <c r="D92" s="61"/>
      <c r="E92" s="61"/>
    </row>
    <row r="93" spans="1:5" ht="15">
      <c r="A93" s="59"/>
      <c r="B93" s="59"/>
      <c r="C93" s="60"/>
      <c r="D93" s="61"/>
      <c r="E93" s="61"/>
    </row>
    <row r="94" spans="1:5" ht="15">
      <c r="A94" s="59"/>
      <c r="B94" s="59"/>
      <c r="C94" s="60"/>
      <c r="D94" s="61"/>
      <c r="E94" s="61"/>
    </row>
    <row r="95" spans="1:5" ht="15">
      <c r="A95" s="59"/>
      <c r="B95" s="59"/>
      <c r="C95" s="60"/>
      <c r="D95" s="61"/>
      <c r="E95" s="61"/>
    </row>
    <row r="96" spans="1:5" ht="15">
      <c r="A96" s="59"/>
      <c r="B96" s="59"/>
      <c r="C96" s="60"/>
      <c r="D96" s="61"/>
      <c r="E96" s="61"/>
    </row>
    <row r="97" spans="1:5" ht="15">
      <c r="A97" s="59"/>
      <c r="B97" s="59"/>
      <c r="C97" s="60"/>
      <c r="D97" s="61"/>
      <c r="E97" s="61"/>
    </row>
    <row r="98" spans="1:5" ht="15">
      <c r="A98" s="59"/>
      <c r="B98" s="59"/>
      <c r="C98" s="60"/>
      <c r="D98" s="61"/>
      <c r="E98" s="61"/>
    </row>
    <row r="99" spans="1:5" ht="15">
      <c r="A99" s="59"/>
      <c r="B99" s="59"/>
      <c r="C99" s="60"/>
      <c r="D99" s="61"/>
      <c r="E99" s="61"/>
    </row>
    <row r="100" spans="1:5" ht="15">
      <c r="A100" s="59"/>
      <c r="B100" s="59"/>
      <c r="C100" s="60"/>
      <c r="D100" s="61"/>
      <c r="E100" s="61"/>
    </row>
    <row r="101" spans="1:5" ht="15">
      <c r="A101" s="59"/>
      <c r="B101" s="59"/>
      <c r="C101" s="60"/>
      <c r="D101" s="61"/>
      <c r="E101" s="61"/>
    </row>
    <row r="102" spans="1:5" ht="15">
      <c r="A102" s="59"/>
      <c r="B102" s="59"/>
      <c r="C102" s="60"/>
      <c r="D102" s="61"/>
      <c r="E102" s="61"/>
    </row>
    <row r="103" spans="1:5" ht="15">
      <c r="A103" s="59"/>
      <c r="B103" s="59"/>
      <c r="C103" s="60"/>
      <c r="D103" s="61"/>
      <c r="E103" s="61"/>
    </row>
    <row r="104" spans="1:5" ht="15">
      <c r="A104" s="59"/>
      <c r="B104" s="59"/>
      <c r="C104" s="60"/>
      <c r="D104" s="61"/>
      <c r="E104" s="61"/>
    </row>
    <row r="105" spans="1:5" ht="15">
      <c r="A105" s="59"/>
      <c r="B105" s="59"/>
      <c r="C105" s="60"/>
      <c r="D105" s="61"/>
      <c r="E105" s="61"/>
    </row>
    <row r="106" spans="1:5" ht="15">
      <c r="A106" s="59"/>
      <c r="B106" s="59"/>
      <c r="C106" s="60"/>
      <c r="D106" s="61"/>
      <c r="E106" s="61"/>
    </row>
    <row r="107" spans="1:5" ht="15">
      <c r="A107" s="59"/>
      <c r="B107" s="59"/>
      <c r="C107" s="60"/>
      <c r="D107" s="61"/>
      <c r="E107" s="61"/>
    </row>
    <row r="108" spans="1:5" ht="15">
      <c r="A108" s="59"/>
      <c r="B108" s="59"/>
      <c r="C108" s="60"/>
      <c r="D108" s="61"/>
      <c r="E108" s="61"/>
    </row>
    <row r="109" spans="1:5" ht="15">
      <c r="A109" s="59"/>
      <c r="B109" s="59"/>
      <c r="C109" s="60"/>
      <c r="D109" s="61"/>
      <c r="E109" s="61"/>
    </row>
    <row r="110" spans="1:5" ht="15">
      <c r="A110" s="59"/>
      <c r="B110" s="59"/>
      <c r="C110" s="60"/>
      <c r="D110" s="61"/>
      <c r="E110" s="61"/>
    </row>
    <row r="111" spans="1:5" ht="15">
      <c r="A111" s="59"/>
      <c r="B111" s="59"/>
      <c r="C111" s="60"/>
      <c r="D111" s="61"/>
      <c r="E111" s="61"/>
    </row>
    <row r="112" spans="1:5" ht="15">
      <c r="A112" s="59"/>
      <c r="B112" s="59"/>
      <c r="C112" s="60"/>
      <c r="D112" s="61"/>
      <c r="E112" s="61"/>
    </row>
    <row r="113" spans="1:5" ht="15">
      <c r="A113" s="59"/>
      <c r="B113" s="59"/>
      <c r="C113" s="60"/>
      <c r="D113" s="61"/>
      <c r="E113" s="61"/>
    </row>
    <row r="114" spans="1:5" ht="15">
      <c r="A114" s="59"/>
      <c r="B114" s="59"/>
      <c r="C114" s="60"/>
      <c r="D114" s="61"/>
      <c r="E114" s="61"/>
    </row>
    <row r="115" spans="1:5" ht="15">
      <c r="A115" s="59"/>
      <c r="B115" s="59"/>
      <c r="C115" s="60"/>
      <c r="D115" s="61"/>
      <c r="E115" s="61"/>
    </row>
    <row r="116" spans="1:5" ht="15">
      <c r="A116" s="59"/>
      <c r="B116" s="59"/>
      <c r="C116" s="60"/>
      <c r="D116" s="61"/>
      <c r="E116" s="61"/>
    </row>
    <row r="117" spans="1:5" ht="15">
      <c r="A117" s="59"/>
      <c r="B117" s="59"/>
      <c r="C117" s="60"/>
      <c r="D117" s="61"/>
      <c r="E117" s="61"/>
    </row>
    <row r="118" spans="1:5" ht="15">
      <c r="A118" s="59"/>
      <c r="B118" s="59"/>
      <c r="C118" s="60"/>
      <c r="D118" s="61"/>
      <c r="E118" s="61"/>
    </row>
    <row r="119" spans="1:5" ht="15">
      <c r="A119" s="59"/>
      <c r="B119" s="59"/>
      <c r="C119" s="60"/>
      <c r="D119" s="61"/>
      <c r="E119" s="61"/>
    </row>
    <row r="120" spans="1:5" ht="15">
      <c r="A120" s="59"/>
      <c r="B120" s="59"/>
      <c r="C120" s="60"/>
      <c r="D120" s="61"/>
      <c r="E120" s="61"/>
    </row>
    <row r="121" spans="1:5" ht="15">
      <c r="A121" s="59"/>
      <c r="B121" s="59"/>
      <c r="C121" s="60"/>
      <c r="D121" s="61"/>
      <c r="E121" s="61"/>
    </row>
    <row r="122" spans="1:5" ht="15">
      <c r="A122" s="59"/>
      <c r="B122" s="59"/>
      <c r="C122" s="60"/>
      <c r="D122" s="61"/>
      <c r="E122" s="61"/>
    </row>
    <row r="123" spans="1:5" ht="15">
      <c r="A123" s="59"/>
      <c r="B123" s="59"/>
      <c r="C123" s="60"/>
      <c r="D123" s="61"/>
      <c r="E123" s="61"/>
    </row>
    <row r="124" spans="1:5" ht="15">
      <c r="A124" s="59"/>
      <c r="B124" s="59"/>
      <c r="C124" s="60"/>
      <c r="D124" s="61"/>
      <c r="E124" s="61"/>
    </row>
    <row r="125" spans="1:5" ht="15">
      <c r="A125" s="59"/>
      <c r="B125" s="59"/>
      <c r="C125" s="60"/>
      <c r="D125" s="61"/>
      <c r="E125" s="61"/>
    </row>
    <row r="126" spans="1:5" ht="15">
      <c r="A126" s="59"/>
      <c r="B126" s="59"/>
      <c r="C126" s="60"/>
      <c r="D126" s="61"/>
      <c r="E126" s="61"/>
    </row>
    <row r="127" spans="1:5" ht="15">
      <c r="A127" s="59"/>
      <c r="B127" s="59"/>
      <c r="C127" s="60"/>
      <c r="D127" s="61"/>
      <c r="E127" s="61"/>
    </row>
    <row r="128" spans="1:5" ht="15">
      <c r="A128" s="59"/>
      <c r="B128" s="59"/>
      <c r="C128" s="60"/>
      <c r="D128" s="61"/>
      <c r="E128" s="61"/>
    </row>
    <row r="129" spans="1:5" ht="15">
      <c r="A129" s="59"/>
      <c r="B129" s="59"/>
      <c r="C129" s="60"/>
      <c r="D129" s="61"/>
      <c r="E129" s="61"/>
    </row>
    <row r="130" spans="1:5" ht="15">
      <c r="A130" s="59"/>
      <c r="B130" s="59"/>
      <c r="C130" s="60"/>
      <c r="D130" s="61"/>
      <c r="E130" s="61"/>
    </row>
    <row r="131" spans="1:5" ht="15">
      <c r="A131" s="59"/>
      <c r="B131" s="59"/>
      <c r="C131" s="60"/>
      <c r="D131" s="61"/>
      <c r="E131" s="61"/>
    </row>
    <row r="132" spans="1:5" ht="15">
      <c r="A132" s="59"/>
      <c r="B132" s="59"/>
      <c r="C132" s="60"/>
      <c r="D132" s="61"/>
      <c r="E132" s="61"/>
    </row>
    <row r="133" spans="1:5" ht="15">
      <c r="A133" s="59"/>
      <c r="B133" s="59"/>
      <c r="C133" s="60"/>
      <c r="D133" s="61"/>
      <c r="E133" s="61"/>
    </row>
    <row r="134" spans="1:5" ht="15">
      <c r="A134" s="59"/>
      <c r="B134" s="59"/>
      <c r="C134" s="60"/>
      <c r="D134" s="61"/>
      <c r="E134" s="61"/>
    </row>
    <row r="135" spans="1:5" ht="15">
      <c r="A135" s="59"/>
      <c r="B135" s="59"/>
      <c r="C135" s="60"/>
      <c r="D135" s="61"/>
      <c r="E135" s="61"/>
    </row>
    <row r="136" spans="1:5" ht="15">
      <c r="A136" s="59"/>
      <c r="B136" s="59"/>
      <c r="C136" s="60"/>
      <c r="D136" s="61"/>
      <c r="E136" s="61"/>
    </row>
    <row r="137" spans="1:5" ht="15">
      <c r="A137" s="59"/>
      <c r="B137" s="59"/>
      <c r="C137" s="60"/>
      <c r="D137" s="61"/>
      <c r="E137" s="61"/>
    </row>
    <row r="138" spans="1:5" ht="15">
      <c r="A138" s="59"/>
      <c r="B138" s="59"/>
      <c r="C138" s="60"/>
      <c r="D138" s="61"/>
      <c r="E138" s="61"/>
    </row>
    <row r="139" spans="1:5" ht="15">
      <c r="A139" s="59"/>
      <c r="B139" s="59"/>
      <c r="C139" s="60"/>
      <c r="D139" s="61"/>
      <c r="E139" s="61"/>
    </row>
    <row r="140" spans="1:5" ht="15">
      <c r="A140" s="59"/>
      <c r="B140" s="59"/>
      <c r="C140" s="60"/>
      <c r="D140" s="61"/>
      <c r="E140" s="61"/>
    </row>
    <row r="141" spans="1:5" ht="15">
      <c r="A141" s="59"/>
      <c r="B141" s="59"/>
      <c r="C141" s="60"/>
      <c r="D141" s="61"/>
      <c r="E141" s="61"/>
    </row>
    <row r="142" spans="1:5" ht="15">
      <c r="A142" s="59"/>
      <c r="B142" s="59"/>
      <c r="C142" s="60"/>
      <c r="D142" s="61"/>
      <c r="E142" s="61"/>
    </row>
    <row r="143" spans="1:5" ht="15">
      <c r="A143" s="59"/>
      <c r="B143" s="59"/>
      <c r="C143" s="60"/>
      <c r="D143" s="61"/>
      <c r="E143" s="61"/>
    </row>
    <row r="144" spans="1:5" ht="15">
      <c r="A144" s="59"/>
      <c r="B144" s="59"/>
      <c r="C144" s="60"/>
      <c r="D144" s="61"/>
      <c r="E144" s="61"/>
    </row>
    <row r="145" spans="1:5" ht="15">
      <c r="A145" s="59"/>
      <c r="B145" s="59"/>
      <c r="C145" s="60"/>
      <c r="D145" s="61"/>
      <c r="E145" s="61"/>
    </row>
    <row r="146" spans="1:5" ht="15">
      <c r="A146" s="59"/>
      <c r="B146" s="59"/>
      <c r="C146" s="60"/>
      <c r="D146" s="61"/>
      <c r="E146" s="61"/>
    </row>
    <row r="147" spans="1:5" ht="15">
      <c r="A147" s="59"/>
      <c r="B147" s="59"/>
      <c r="C147" s="60"/>
      <c r="D147" s="61"/>
      <c r="E147" s="61"/>
    </row>
    <row r="148" spans="1:5" ht="15">
      <c r="A148" s="59"/>
      <c r="B148" s="59"/>
      <c r="C148" s="60"/>
      <c r="D148" s="61"/>
      <c r="E148" s="61"/>
    </row>
    <row r="149" spans="1:5" ht="15">
      <c r="A149" s="59"/>
      <c r="B149" s="59"/>
      <c r="C149" s="60"/>
      <c r="D149" s="61"/>
      <c r="E149" s="61"/>
    </row>
    <row r="150" spans="1:5" ht="15">
      <c r="A150" s="59"/>
      <c r="B150" s="59"/>
      <c r="C150" s="60"/>
      <c r="D150" s="61"/>
      <c r="E150" s="61"/>
    </row>
    <row r="151" spans="1:5" ht="15">
      <c r="A151" s="59"/>
      <c r="B151" s="59"/>
      <c r="C151" s="60"/>
      <c r="D151" s="61"/>
      <c r="E151" s="61"/>
    </row>
    <row r="152" spans="1:5" ht="15">
      <c r="A152" s="59"/>
      <c r="B152" s="59"/>
      <c r="C152" s="60"/>
      <c r="D152" s="61"/>
      <c r="E152" s="61"/>
    </row>
    <row r="153" spans="1:5" ht="15">
      <c r="A153" s="59"/>
      <c r="B153" s="59"/>
      <c r="C153" s="60"/>
      <c r="D153" s="61"/>
      <c r="E153" s="61"/>
    </row>
    <row r="154" spans="1:5" ht="15">
      <c r="A154" s="59"/>
      <c r="B154" s="59"/>
      <c r="C154" s="60"/>
      <c r="D154" s="61"/>
      <c r="E154" s="61"/>
    </row>
    <row r="155" spans="1:5" ht="15">
      <c r="A155" s="59"/>
      <c r="B155" s="59"/>
      <c r="C155" s="60"/>
      <c r="D155" s="61"/>
      <c r="E155" s="61"/>
    </row>
    <row r="156" spans="1:5" ht="15">
      <c r="A156" s="59"/>
      <c r="B156" s="59"/>
      <c r="C156" s="60"/>
      <c r="D156" s="61"/>
      <c r="E156" s="61"/>
    </row>
    <row r="157" spans="1:5" ht="15">
      <c r="A157" s="59"/>
      <c r="B157" s="59"/>
      <c r="C157" s="60"/>
      <c r="D157" s="61"/>
      <c r="E157" s="61"/>
    </row>
    <row r="158" spans="1:5" ht="15">
      <c r="A158" s="59"/>
      <c r="B158" s="59"/>
      <c r="C158" s="60"/>
      <c r="D158" s="61"/>
      <c r="E158" s="61"/>
    </row>
    <row r="159" spans="1:5" ht="15">
      <c r="A159" s="59"/>
      <c r="B159" s="59"/>
      <c r="C159" s="60"/>
      <c r="D159" s="61"/>
      <c r="E159" s="61"/>
    </row>
    <row r="160" spans="1:5" ht="15">
      <c r="A160" s="59"/>
      <c r="B160" s="59"/>
      <c r="C160" s="60"/>
      <c r="D160" s="61"/>
      <c r="E160" s="61"/>
    </row>
    <row r="161" spans="1:5" ht="15">
      <c r="A161" s="59"/>
      <c r="B161" s="59"/>
      <c r="C161" s="60"/>
      <c r="D161" s="61"/>
      <c r="E161" s="61"/>
    </row>
    <row r="162" spans="1:5" ht="15">
      <c r="A162" s="59"/>
      <c r="B162" s="59"/>
      <c r="C162" s="60"/>
      <c r="D162" s="61"/>
      <c r="E162" s="61"/>
    </row>
    <row r="163" spans="1:5" ht="15">
      <c r="A163" s="59"/>
      <c r="B163" s="59"/>
      <c r="C163" s="60"/>
      <c r="D163" s="61"/>
      <c r="E163" s="61"/>
    </row>
    <row r="164" spans="1:5" ht="15">
      <c r="A164" s="59"/>
      <c r="B164" s="59"/>
      <c r="C164" s="60"/>
      <c r="D164" s="61"/>
      <c r="E164" s="61"/>
    </row>
    <row r="165" spans="1:5" ht="15">
      <c r="A165" s="59"/>
      <c r="B165" s="59"/>
      <c r="C165" s="60"/>
      <c r="D165" s="61"/>
      <c r="E165" s="61"/>
    </row>
    <row r="166" spans="1:5" ht="15">
      <c r="A166" s="59"/>
      <c r="B166" s="59"/>
      <c r="C166" s="60"/>
      <c r="D166" s="61"/>
      <c r="E166" s="61"/>
    </row>
  </sheetData>
  <sheetProtection/>
  <mergeCells count="8">
    <mergeCell ref="A8:E8"/>
    <mergeCell ref="A6:E6"/>
    <mergeCell ref="A7:E7"/>
    <mergeCell ref="C1:E1"/>
    <mergeCell ref="C2:E2"/>
    <mergeCell ref="C4:E4"/>
    <mergeCell ref="C5:E5"/>
    <mergeCell ref="C3:E3"/>
  </mergeCells>
  <printOptions/>
  <pageMargins left="0.7874015748031497" right="0.3937007874015748" top="0.4330708661417323" bottom="0.3937007874015748" header="0.15748031496062992" footer="0.196850393700787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ZAGS</cp:lastModifiedBy>
  <cp:lastPrinted>2019-04-19T08:51:28Z</cp:lastPrinted>
  <dcterms:created xsi:type="dcterms:W3CDTF">2016-11-24T08:46:03Z</dcterms:created>
  <dcterms:modified xsi:type="dcterms:W3CDTF">2019-05-20T11:46:06Z</dcterms:modified>
  <cp:category/>
  <cp:version/>
  <cp:contentType/>
  <cp:contentStatus/>
</cp:coreProperties>
</file>